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环保公司\静脉产业园\12、招采\95-静脉产业园-实验室试剂\"/>
    </mc:Choice>
  </mc:AlternateContent>
  <bookViews>
    <workbookView windowWidth="27945" windowHeight="12375"/>
  </bookViews>
  <sheets>
    <sheet name="Sheet1" sheetId="1" r:id="rId1"/>
  </sheets>
  <definedNames>
    <definedName name="_xlnm.Print_Area" localSheetId="0">Sheet1!$A$1:$J$41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<sst xmlns="http://schemas.openxmlformats.org/spreadsheetml/2006/main" count="158" uniqueCount="89">
  <si>
    <t>阜阳市静脉产业园2026年度实验室试剂及耗材采购报价清单</t>
  </si>
  <si>
    <t>序号</t>
  </si>
  <si>
    <t>耗材和试剂</t>
  </si>
  <si>
    <t>规格和型号</t>
  </si>
  <si>
    <t>质量标准或推荐品牌</t>
  </si>
  <si>
    <t>单位</t>
  </si>
  <si>
    <t>数量</t>
  </si>
  <si>
    <t>不含税单价限价</t>
  </si>
  <si>
    <t>响应人不含税报价</t>
  </si>
  <si>
    <t>合计（元）</t>
  </si>
  <si>
    <t>备注</t>
  </si>
  <si>
    <t>含税13%单价限价</t>
  </si>
  <si>
    <t>含税合计</t>
  </si>
  <si>
    <t>PH试纸</t>
  </si>
  <si>
    <t>80条/本,20本/盒</t>
  </si>
  <si>
    <t>国标</t>
  </si>
  <si>
    <t>盒</t>
  </si>
  <si>
    <t>PH的测定</t>
  </si>
  <si>
    <t>扁型称量瓶</t>
  </si>
  <si>
    <t>60mm*30mm,10个/盒</t>
  </si>
  <si>
    <t>SS的测定</t>
  </si>
  <si>
    <t>全玻璃微孔滤膜过滤器</t>
  </si>
  <si>
    <t>500ml砂芯过滤装置法兰60mm</t>
  </si>
  <si>
    <t>套</t>
  </si>
  <si>
    <t>真空泵</t>
  </si>
  <si>
    <t>循环水式真空泵2抽头</t>
  </si>
  <si>
    <t>CN-CA滤膜</t>
  </si>
  <si>
    <t>孔径0.45μm直径60mm,100片/盒</t>
  </si>
  <si>
    <t>无齿扁咀镊子</t>
  </si>
  <si>
    <t>/</t>
  </si>
  <si>
    <t>个</t>
  </si>
  <si>
    <t>快速定性滤纸</t>
  </si>
  <si>
    <t>快速，10cm/张,100张/盒</t>
  </si>
  <si>
    <t>实验室常用耗材和试剂</t>
  </si>
  <si>
    <t>烧杯</t>
  </si>
  <si>
    <t>50ml/只,10只/盒</t>
  </si>
  <si>
    <t>试剂瓶(棕色)</t>
  </si>
  <si>
    <t>500ml</t>
  </si>
  <si>
    <t>瓶</t>
  </si>
  <si>
    <t>试剂瓶(无色)</t>
  </si>
  <si>
    <t>100ml</t>
  </si>
  <si>
    <t>移液枪</t>
  </si>
  <si>
    <t>1ml</t>
  </si>
  <si>
    <t>200μl</t>
  </si>
  <si>
    <t>移液枪枪头</t>
  </si>
  <si>
    <t>1ml,1000个/袋</t>
  </si>
  <si>
    <t>袋</t>
  </si>
  <si>
    <t>200μl,1000个/袋</t>
  </si>
  <si>
    <t>移液管（直筒）</t>
  </si>
  <si>
    <t>5ml,10支/盒</t>
  </si>
  <si>
    <t>移液管（胖肚）</t>
  </si>
  <si>
    <t>2ml,10支/盒</t>
  </si>
  <si>
    <t>坩埚钳</t>
  </si>
  <si>
    <t>50cm</t>
  </si>
  <si>
    <t>洗瓶</t>
  </si>
  <si>
    <t>500ml/个,2个/袋</t>
  </si>
  <si>
    <t>不锈钢称量勺</t>
  </si>
  <si>
    <t>10cm/个,5个/袋</t>
  </si>
  <si>
    <t>称量纸</t>
  </si>
  <si>
    <t>150mm*150mm/张,500张/袋</t>
  </si>
  <si>
    <t>无水乙醇</t>
  </si>
  <si>
    <t>分析纯500ml</t>
  </si>
  <si>
    <t>哈希COD溶液</t>
  </si>
  <si>
    <t>每支量程3-150mg/L,150支/盒</t>
  </si>
  <si>
    <t>哈希氨氮溶液</t>
  </si>
  <si>
    <t>每支量程0.4-50mg/L,50支/盒</t>
  </si>
  <si>
    <t>哈希总氮溶液</t>
  </si>
  <si>
    <t>每支量程0-150mg/L,50支/盒</t>
  </si>
  <si>
    <t>哈希总磷溶液</t>
  </si>
  <si>
    <t>每支量程0.5-5.0mg/L,50支/盒</t>
  </si>
  <si>
    <t>EDTA二钠标准溶液</t>
  </si>
  <si>
    <t>0.01mol/L</t>
  </si>
  <si>
    <t>总硬度的测定</t>
  </si>
  <si>
    <t>铬黑T</t>
  </si>
  <si>
    <t>50g</t>
  </si>
  <si>
    <t>EDTA二钠镁</t>
  </si>
  <si>
    <t>分析纯50g</t>
  </si>
  <si>
    <t>氯化铵</t>
  </si>
  <si>
    <t>分析纯500g</t>
  </si>
  <si>
    <t>浓氨水</t>
  </si>
  <si>
    <t>台式低速自动平衡离心机</t>
  </si>
  <si>
    <t>TD4（主机）+6*50铝合金角转子+6*50离心管</t>
  </si>
  <si>
    <t>卢湘仪、力辰、MKE迈克尔</t>
  </si>
  <si>
    <t>台</t>
  </si>
  <si>
    <t>不含税合计（元）</t>
  </si>
  <si>
    <r>
      <rPr>
        <sz val="11"/>
        <color theme="1"/>
        <rFont val="宋体"/>
        <charset val="134"/>
        <scheme val="minor"/>
      </rPr>
      <t>税率</t>
    </r>
    <r>
      <rPr>
        <u/>
        <sz val="11"/>
        <color indexed="8"/>
        <rFont val="宋体"/>
        <charset val="134"/>
      </rPr>
      <t xml:space="preserve">      </t>
    </r>
    <r>
      <rPr>
        <sz val="11"/>
        <color theme="1"/>
        <rFont val="宋体"/>
        <charset val="134"/>
        <scheme val="minor"/>
      </rPr>
      <t>%</t>
    </r>
  </si>
  <si>
    <t>含税合计（元）</t>
  </si>
  <si>
    <t>备注：
1.以上单价包含材料运输至阜阳市指定地点的运输、装卸、保险、检测、人工、设计、安装、技术指导、技术咨询及全程售后技术支持等为履行本合同义务所需的一切费用及承担的风险，甲方无需支付任何其他费用；</t>
  </si>
  <si>
    <t>响应人名称（加盖公章）：
法定代表人或授权代理人签字：          
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</si>
</sst>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theme="1"/>
      <name val="宋体"/>
      <charset val="134"/>
      <scheme val="minor"/>
    </font>
    <font>
      <b/>
      <sz val="11"/>
      <color theme="1"/>
      <name val="宋体"/>
      <charset val="134"/>
      <scheme val="minor"/>
    </font>
    <font>
      <sz val="11"/>
      <name val="宋体"/>
      <charset val="134"/>
    </font>
    <font>
      <b/>
      <sz val="18"/>
      <color theme="1"/>
      <name val="宋体"/>
      <charset val="134"/>
      <scheme val="minor"/>
    </font>
    <font>
      <b/>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23">
    <xf numFmtId="0" fontId="0" fillId="0" borderId="0" xfId="0" applyAlignment="1">
      <alignment vertical="center"/>
    </xf>
    <xf numFmtId="0" fontId="1" fillId="0" borderId="0" xfId="0" applyFont="1" applyBorder="1" applyAlignment="1">
      <alignment horizontal="center" vertical="center" wrapText="1"/>
    </xf>
    <xf numFmtId="0" fontId="0" fillId="0" borderId="0" xfId="0" applyFont="1" applyBorder="1" applyAlignment="1">
      <alignment horizontal="center" vertical="center"/>
    </xf>
    <xf numFmtId="0" fontId="2" fillId="0" borderId="0" xfId="0" applyFont="1" applyFill="1" applyAlignment="1">
      <alignment vertical="center"/>
    </xf>
    <xf numFmtId="0" fontId="0" fillId="0" borderId="0"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176" fontId="0" fillId="0" borderId="1" xfId="0" applyNumberFormat="1" applyFont="1" applyBorder="1" applyAlignment="1">
      <alignment horizontal="center" vertical="center"/>
    </xf>
    <xf numFmtId="43" fontId="0" fillId="0" borderId="0"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vertical="center" wrapText="1"/>
    </xf>
    <xf numFmtId="177" fontId="0" fillId="0" borderId="0" xfId="0" applyNumberFormat="1" applyFont="1" applyBorder="1" applyAlignment="1">
      <alignment horizontal="center" vertical="center"/>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abSelected="1" view="pageBreakPreview" zoomScaleNormal="85" workbookViewId="0">
      <pane ySplit="2" topLeftCell="A16" activePane="bottomLeft" state="frozen"/>
      <selection/>
      <selection pane="bottomLeft" activeCell="S27" sqref="S27"/>
    </sheetView>
  </sheetViews>
  <sheetFormatPr defaultColWidth="9" defaultRowHeight="13.5"/>
  <cols>
    <col min="1" max="1" width="5.125" style="2" customWidth="1"/>
    <col min="2" max="2" width="15.4333333333333" style="2" customWidth="1"/>
    <col min="3" max="3" width="24" style="2" customWidth="1"/>
    <col min="4" max="4" width="11.25" style="2" customWidth="1"/>
    <col min="5" max="5" width="7.275" style="2" customWidth="1"/>
    <col min="6" max="6" width="5.375" style="2" customWidth="1"/>
    <col min="7" max="7" width="10.6583333333333" style="2" customWidth="1"/>
    <col min="8" max="9" width="9.88333333333333" style="2" customWidth="1"/>
    <col min="10" max="10" width="15.4333333333333" style="4" customWidth="1"/>
    <col min="11" max="11" width="9" style="2"/>
    <col min="12" max="12" width="11.325" style="2" hidden="1" customWidth="1"/>
    <col min="13" max="13" width="12.7916666666667" style="2" hidden="1" customWidth="1"/>
    <col min="14" max="16384" width="9" style="2"/>
  </cols>
  <sheetData>
    <row r="1" ht="34" customHeight="1" spans="1:13">
      <c r="A1" s="5" t="s">
        <v>0</v>
      </c>
      <c r="B1" s="5"/>
      <c r="C1" s="5"/>
      <c r="D1" s="5"/>
      <c r="E1" s="5"/>
      <c r="F1" s="5"/>
      <c r="G1" s="5"/>
      <c r="H1" s="5"/>
      <c r="I1" s="5"/>
      <c r="J1" s="6"/>
    </row>
    <row r="2" s="1" customFormat="1" ht="36" customHeight="1" spans="1:13">
      <c r="A2" s="7" t="s">
        <v>1</v>
      </c>
      <c r="B2" s="7" t="s">
        <v>2</v>
      </c>
      <c r="C2" s="7" t="s">
        <v>3</v>
      </c>
      <c r="D2" s="7" t="s">
        <v>4</v>
      </c>
      <c r="E2" s="7" t="s">
        <v>5</v>
      </c>
      <c r="F2" s="7" t="s">
        <v>6</v>
      </c>
      <c r="G2" s="7" t="s">
        <v>7</v>
      </c>
      <c r="H2" s="7" t="s">
        <v>8</v>
      </c>
      <c r="I2" s="8" t="s">
        <v>9</v>
      </c>
      <c r="J2" s="7" t="s">
        <v>10</v>
      </c>
      <c r="L2" s="1" t="s">
        <v>11</v>
      </c>
      <c r="M2" s="1" t="s">
        <v>12</v>
      </c>
    </row>
    <row r="3" s="2" customFormat="1" spans="1:13">
      <c r="A3" s="9">
        <f>ROW()-2</f>
        <v>1</v>
      </c>
      <c r="B3" s="10" t="s">
        <v>13</v>
      </c>
      <c r="C3" s="10" t="s">
        <v>14</v>
      </c>
      <c r="D3" s="11" t="s">
        <v>15</v>
      </c>
      <c r="E3" s="9" t="s">
        <v>16</v>
      </c>
      <c r="F3" s="12">
        <v>5</v>
      </c>
      <c r="G3" s="13">
        <f>L3/1.13</f>
        <v>40.7079646017699</v>
      </c>
      <c r="H3" s="13"/>
      <c r="I3" s="14">
        <f>F3*H3</f>
        <v>0</v>
      </c>
      <c r="J3" s="10" t="s">
        <v>17</v>
      </c>
      <c r="L3" s="15">
        <v>46</v>
      </c>
      <c r="M3" s="2">
        <f>F3*L3</f>
        <v>230</v>
      </c>
    </row>
    <row r="4" s="2" customFormat="1" spans="1:13">
      <c r="A4" s="9">
        <f t="shared" ref="A4:A13" si="0">ROW()-2</f>
        <v>2</v>
      </c>
      <c r="B4" s="10" t="s">
        <v>18</v>
      </c>
      <c r="C4" s="10" t="s">
        <v>19</v>
      </c>
      <c r="D4" s="11" t="s">
        <v>15</v>
      </c>
      <c r="E4" s="9" t="s">
        <v>16</v>
      </c>
      <c r="F4" s="12">
        <v>3</v>
      </c>
      <c r="G4" s="13">
        <f t="shared" ref="G4:G36" si="1">L4/1.13</f>
        <v>75.2212389380531</v>
      </c>
      <c r="H4" s="13"/>
      <c r="I4" s="14">
        <f t="shared" ref="I4:I36" si="2">F4*H4</f>
        <v>0</v>
      </c>
      <c r="J4" s="10" t="s">
        <v>20</v>
      </c>
      <c r="L4" s="15">
        <v>85</v>
      </c>
      <c r="M4" s="2">
        <f t="shared" ref="M4:M36" si="3">F4*L4</f>
        <v>255</v>
      </c>
    </row>
    <row r="5" s="2" customFormat="1" ht="27" spans="1:13">
      <c r="A5" s="9">
        <f t="shared" si="0"/>
        <v>3</v>
      </c>
      <c r="B5" s="10" t="s">
        <v>21</v>
      </c>
      <c r="C5" s="10" t="s">
        <v>22</v>
      </c>
      <c r="D5" s="11" t="s">
        <v>15</v>
      </c>
      <c r="E5" s="9" t="s">
        <v>23</v>
      </c>
      <c r="F5" s="12">
        <v>2</v>
      </c>
      <c r="G5" s="13">
        <f t="shared" si="1"/>
        <v>135.398230088496</v>
      </c>
      <c r="H5" s="13"/>
      <c r="I5" s="14">
        <f t="shared" si="2"/>
        <v>0</v>
      </c>
      <c r="J5" s="10"/>
      <c r="L5" s="15">
        <v>153</v>
      </c>
      <c r="M5" s="2">
        <f t="shared" si="3"/>
        <v>306</v>
      </c>
    </row>
    <row r="6" s="2" customFormat="1" spans="1:13">
      <c r="A6" s="9">
        <f t="shared" si="0"/>
        <v>4</v>
      </c>
      <c r="B6" s="10" t="s">
        <v>24</v>
      </c>
      <c r="C6" s="10" t="s">
        <v>25</v>
      </c>
      <c r="D6" s="11" t="s">
        <v>15</v>
      </c>
      <c r="E6" s="9" t="s">
        <v>23</v>
      </c>
      <c r="F6" s="12">
        <v>1</v>
      </c>
      <c r="G6" s="13">
        <f t="shared" si="1"/>
        <v>680.530973451328</v>
      </c>
      <c r="H6" s="13"/>
      <c r="I6" s="14">
        <f t="shared" si="2"/>
        <v>0</v>
      </c>
      <c r="J6" s="10"/>
      <c r="L6" s="15">
        <v>769</v>
      </c>
      <c r="M6" s="2">
        <f t="shared" si="3"/>
        <v>769</v>
      </c>
    </row>
    <row r="7" s="2" customFormat="1" ht="27" spans="1:13">
      <c r="A7" s="9">
        <f t="shared" si="0"/>
        <v>5</v>
      </c>
      <c r="B7" s="10" t="s">
        <v>26</v>
      </c>
      <c r="C7" s="10" t="s">
        <v>27</v>
      </c>
      <c r="D7" s="11" t="s">
        <v>15</v>
      </c>
      <c r="E7" s="9" t="s">
        <v>16</v>
      </c>
      <c r="F7" s="12">
        <v>10</v>
      </c>
      <c r="G7" s="13">
        <f t="shared" si="1"/>
        <v>60.1769911504425</v>
      </c>
      <c r="H7" s="13"/>
      <c r="I7" s="14">
        <f t="shared" si="2"/>
        <v>0</v>
      </c>
      <c r="J7" s="10"/>
      <c r="L7" s="15">
        <v>68</v>
      </c>
      <c r="M7" s="2">
        <f t="shared" si="3"/>
        <v>680</v>
      </c>
    </row>
    <row r="8" s="2" customFormat="1" spans="1:13">
      <c r="A8" s="9">
        <f t="shared" si="0"/>
        <v>6</v>
      </c>
      <c r="B8" s="10" t="s">
        <v>28</v>
      </c>
      <c r="C8" s="10" t="s">
        <v>29</v>
      </c>
      <c r="D8" s="11" t="s">
        <v>15</v>
      </c>
      <c r="E8" s="9" t="s">
        <v>30</v>
      </c>
      <c r="F8" s="12">
        <v>2</v>
      </c>
      <c r="G8" s="13">
        <f t="shared" si="1"/>
        <v>15.0442477876106</v>
      </c>
      <c r="H8" s="13"/>
      <c r="I8" s="14">
        <f t="shared" si="2"/>
        <v>0</v>
      </c>
      <c r="J8" s="10"/>
      <c r="K8" s="2"/>
      <c r="L8" s="15">
        <v>17</v>
      </c>
      <c r="M8" s="2">
        <f t="shared" si="3"/>
        <v>34</v>
      </c>
    </row>
    <row r="9" s="2" customFormat="1" spans="1:13">
      <c r="A9" s="9">
        <f t="shared" si="0"/>
        <v>7</v>
      </c>
      <c r="B9" s="10" t="s">
        <v>31</v>
      </c>
      <c r="C9" s="10" t="s">
        <v>32</v>
      </c>
      <c r="D9" s="11" t="s">
        <v>15</v>
      </c>
      <c r="E9" s="9" t="s">
        <v>16</v>
      </c>
      <c r="F9" s="12">
        <v>10</v>
      </c>
      <c r="G9" s="13">
        <f t="shared" si="1"/>
        <v>10.6194690265487</v>
      </c>
      <c r="H9" s="13"/>
      <c r="I9" s="14">
        <f t="shared" si="2"/>
        <v>0</v>
      </c>
      <c r="J9" s="10" t="s">
        <v>33</v>
      </c>
      <c r="L9" s="15">
        <v>12</v>
      </c>
      <c r="M9" s="2">
        <f t="shared" si="3"/>
        <v>120</v>
      </c>
    </row>
    <row r="10" s="2" customFormat="1" spans="1:13">
      <c r="A10" s="9">
        <f t="shared" si="0"/>
        <v>8</v>
      </c>
      <c r="B10" s="10" t="s">
        <v>34</v>
      </c>
      <c r="C10" s="10" t="s">
        <v>35</v>
      </c>
      <c r="D10" s="11" t="s">
        <v>15</v>
      </c>
      <c r="E10" s="9" t="s">
        <v>16</v>
      </c>
      <c r="F10" s="12">
        <v>1</v>
      </c>
      <c r="G10" s="13">
        <f t="shared" si="1"/>
        <v>50.4424778761062</v>
      </c>
      <c r="H10" s="13"/>
      <c r="I10" s="14">
        <f t="shared" si="2"/>
        <v>0</v>
      </c>
      <c r="J10" s="10"/>
      <c r="L10" s="15">
        <v>57</v>
      </c>
      <c r="M10" s="2">
        <f t="shared" si="3"/>
        <v>57</v>
      </c>
    </row>
    <row r="11" s="2" customFormat="1" spans="1:13">
      <c r="A11" s="9">
        <f t="shared" si="0"/>
        <v>9</v>
      </c>
      <c r="B11" s="10" t="s">
        <v>36</v>
      </c>
      <c r="C11" s="10" t="s">
        <v>37</v>
      </c>
      <c r="D11" s="11" t="s">
        <v>15</v>
      </c>
      <c r="E11" s="9" t="s">
        <v>38</v>
      </c>
      <c r="F11" s="12">
        <v>3</v>
      </c>
      <c r="G11" s="13">
        <f t="shared" si="1"/>
        <v>10.6194690265487</v>
      </c>
      <c r="H11" s="13"/>
      <c r="I11" s="14">
        <f t="shared" si="2"/>
        <v>0</v>
      </c>
      <c r="J11" s="10"/>
      <c r="K11" s="2"/>
      <c r="L11" s="15">
        <v>12</v>
      </c>
      <c r="M11" s="2">
        <f t="shared" si="3"/>
        <v>36</v>
      </c>
    </row>
    <row r="12" s="2" customFormat="1" spans="1:13">
      <c r="A12" s="9">
        <f t="shared" si="0"/>
        <v>10</v>
      </c>
      <c r="B12" s="10" t="s">
        <v>39</v>
      </c>
      <c r="C12" s="10" t="s">
        <v>37</v>
      </c>
      <c r="D12" s="11" t="s">
        <v>15</v>
      </c>
      <c r="E12" s="9" t="s">
        <v>38</v>
      </c>
      <c r="F12" s="9">
        <v>2</v>
      </c>
      <c r="G12" s="13">
        <f t="shared" si="1"/>
        <v>8.8495575221239</v>
      </c>
      <c r="H12" s="13"/>
      <c r="I12" s="14">
        <f t="shared" si="2"/>
        <v>0</v>
      </c>
      <c r="J12" s="10"/>
      <c r="K12" s="2"/>
      <c r="L12" s="15">
        <v>10</v>
      </c>
      <c r="M12" s="2">
        <f t="shared" si="3"/>
        <v>20</v>
      </c>
    </row>
    <row r="13" s="2" customFormat="1" spans="1:13">
      <c r="A13" s="9">
        <f t="shared" si="0"/>
        <v>11</v>
      </c>
      <c r="B13" s="10" t="s">
        <v>36</v>
      </c>
      <c r="C13" s="10" t="s">
        <v>40</v>
      </c>
      <c r="D13" s="11" t="s">
        <v>15</v>
      </c>
      <c r="E13" s="9" t="s">
        <v>38</v>
      </c>
      <c r="F13" s="9">
        <v>3</v>
      </c>
      <c r="G13" s="13">
        <f t="shared" si="1"/>
        <v>8.8495575221239</v>
      </c>
      <c r="H13" s="13"/>
      <c r="I13" s="14">
        <f t="shared" si="2"/>
        <v>0</v>
      </c>
      <c r="J13" s="10"/>
      <c r="K13" s="2"/>
      <c r="L13" s="15">
        <v>10</v>
      </c>
      <c r="M13" s="2">
        <f t="shared" si="3"/>
        <v>30</v>
      </c>
    </row>
    <row r="14" s="2" customFormat="1" spans="1:13">
      <c r="A14" s="9">
        <f t="shared" ref="A14:A23" si="4">ROW()-2</f>
        <v>12</v>
      </c>
      <c r="B14" s="10" t="s">
        <v>39</v>
      </c>
      <c r="C14" s="10" t="s">
        <v>40</v>
      </c>
      <c r="D14" s="11" t="s">
        <v>15</v>
      </c>
      <c r="E14" s="9" t="s">
        <v>38</v>
      </c>
      <c r="F14" s="9">
        <v>2</v>
      </c>
      <c r="G14" s="13">
        <f t="shared" si="1"/>
        <v>7.07964601769912</v>
      </c>
      <c r="H14" s="13"/>
      <c r="I14" s="14">
        <f t="shared" si="2"/>
        <v>0</v>
      </c>
      <c r="J14" s="10"/>
      <c r="K14" s="2"/>
      <c r="L14" s="15">
        <v>8</v>
      </c>
      <c r="M14" s="2">
        <f t="shared" si="3"/>
        <v>16</v>
      </c>
    </row>
    <row r="15" s="2" customFormat="1" spans="1:13">
      <c r="A15" s="9">
        <f t="shared" si="4"/>
        <v>13</v>
      </c>
      <c r="B15" s="10" t="s">
        <v>41</v>
      </c>
      <c r="C15" s="10" t="s">
        <v>42</v>
      </c>
      <c r="D15" s="11" t="s">
        <v>15</v>
      </c>
      <c r="E15" s="9" t="s">
        <v>30</v>
      </c>
      <c r="F15" s="9">
        <v>1</v>
      </c>
      <c r="G15" s="13">
        <f t="shared" si="1"/>
        <v>130.088495575221</v>
      </c>
      <c r="H15" s="13"/>
      <c r="I15" s="14">
        <f t="shared" si="2"/>
        <v>0</v>
      </c>
      <c r="J15" s="10"/>
      <c r="L15" s="15">
        <v>147</v>
      </c>
      <c r="M15" s="2">
        <f t="shared" si="3"/>
        <v>147</v>
      </c>
    </row>
    <row r="16" s="2" customFormat="1" spans="1:13">
      <c r="A16" s="9">
        <f t="shared" si="4"/>
        <v>14</v>
      </c>
      <c r="B16" s="10" t="s">
        <v>41</v>
      </c>
      <c r="C16" s="10" t="s">
        <v>43</v>
      </c>
      <c r="D16" s="11" t="s">
        <v>15</v>
      </c>
      <c r="E16" s="9" t="s">
        <v>30</v>
      </c>
      <c r="F16" s="9">
        <v>1</v>
      </c>
      <c r="G16" s="13">
        <f t="shared" si="1"/>
        <v>130.088495575221</v>
      </c>
      <c r="H16" s="13"/>
      <c r="I16" s="14">
        <f t="shared" si="2"/>
        <v>0</v>
      </c>
      <c r="J16" s="10"/>
      <c r="L16" s="15">
        <v>147</v>
      </c>
      <c r="M16" s="2">
        <f t="shared" si="3"/>
        <v>147</v>
      </c>
    </row>
    <row r="17" s="2" customFormat="1" spans="1:13">
      <c r="A17" s="9">
        <f t="shared" si="4"/>
        <v>15</v>
      </c>
      <c r="B17" s="10" t="s">
        <v>44</v>
      </c>
      <c r="C17" s="10" t="s">
        <v>45</v>
      </c>
      <c r="D17" s="11" t="s">
        <v>15</v>
      </c>
      <c r="E17" s="9" t="s">
        <v>46</v>
      </c>
      <c r="F17" s="9">
        <v>3</v>
      </c>
      <c r="G17" s="13">
        <f t="shared" si="1"/>
        <v>50.4424778761062</v>
      </c>
      <c r="H17" s="13"/>
      <c r="I17" s="14">
        <f t="shared" si="2"/>
        <v>0</v>
      </c>
      <c r="J17" s="10"/>
      <c r="L17" s="15">
        <v>57</v>
      </c>
      <c r="M17" s="2">
        <f t="shared" si="3"/>
        <v>171</v>
      </c>
    </row>
    <row r="18" s="2" customFormat="1" spans="1:13">
      <c r="A18" s="9">
        <f t="shared" si="4"/>
        <v>16</v>
      </c>
      <c r="B18" s="10" t="s">
        <v>44</v>
      </c>
      <c r="C18" s="10" t="s">
        <v>47</v>
      </c>
      <c r="D18" s="11" t="s">
        <v>15</v>
      </c>
      <c r="E18" s="9" t="s">
        <v>46</v>
      </c>
      <c r="F18" s="9">
        <v>5</v>
      </c>
      <c r="G18" s="13">
        <f t="shared" si="1"/>
        <v>15.0442477876106</v>
      </c>
      <c r="H18" s="13"/>
      <c r="I18" s="14">
        <f t="shared" si="2"/>
        <v>0</v>
      </c>
      <c r="J18" s="10"/>
      <c r="K18" s="2"/>
      <c r="L18" s="15">
        <v>17</v>
      </c>
      <c r="M18" s="2">
        <f t="shared" si="3"/>
        <v>85</v>
      </c>
    </row>
    <row r="19" s="2" customFormat="1" spans="1:13">
      <c r="A19" s="9">
        <f t="shared" si="4"/>
        <v>17</v>
      </c>
      <c r="B19" s="10" t="s">
        <v>48</v>
      </c>
      <c r="C19" s="10" t="s">
        <v>49</v>
      </c>
      <c r="D19" s="11" t="s">
        <v>15</v>
      </c>
      <c r="E19" s="9" t="s">
        <v>16</v>
      </c>
      <c r="F19" s="9">
        <v>1</v>
      </c>
      <c r="G19" s="13">
        <f t="shared" si="1"/>
        <v>65.4867256637168</v>
      </c>
      <c r="H19" s="13"/>
      <c r="I19" s="14">
        <f t="shared" si="2"/>
        <v>0</v>
      </c>
      <c r="J19" s="10"/>
      <c r="L19" s="15">
        <v>74</v>
      </c>
      <c r="M19" s="2">
        <f t="shared" si="3"/>
        <v>74</v>
      </c>
    </row>
    <row r="20" s="2" customFormat="1" spans="1:13">
      <c r="A20" s="9">
        <f t="shared" si="4"/>
        <v>18</v>
      </c>
      <c r="B20" s="10" t="s">
        <v>50</v>
      </c>
      <c r="C20" s="10" t="s">
        <v>49</v>
      </c>
      <c r="D20" s="11" t="s">
        <v>15</v>
      </c>
      <c r="E20" s="9" t="s">
        <v>16</v>
      </c>
      <c r="F20" s="9">
        <v>1</v>
      </c>
      <c r="G20" s="13">
        <f t="shared" si="1"/>
        <v>115.044247787611</v>
      </c>
      <c r="H20" s="13"/>
      <c r="I20" s="14">
        <f t="shared" si="2"/>
        <v>0</v>
      </c>
      <c r="J20" s="10"/>
      <c r="L20" s="15">
        <v>130</v>
      </c>
      <c r="M20" s="2">
        <f t="shared" si="3"/>
        <v>130</v>
      </c>
    </row>
    <row r="21" s="2" customFormat="1" spans="1:13">
      <c r="A21" s="9">
        <f t="shared" si="4"/>
        <v>19</v>
      </c>
      <c r="B21" s="10" t="s">
        <v>48</v>
      </c>
      <c r="C21" s="10" t="s">
        <v>51</v>
      </c>
      <c r="D21" s="11" t="s">
        <v>15</v>
      </c>
      <c r="E21" s="9" t="s">
        <v>16</v>
      </c>
      <c r="F21" s="9">
        <v>1</v>
      </c>
      <c r="G21" s="13">
        <f t="shared" si="1"/>
        <v>85.8407079646018</v>
      </c>
      <c r="H21" s="13"/>
      <c r="I21" s="14">
        <f t="shared" si="2"/>
        <v>0</v>
      </c>
      <c r="J21" s="10"/>
      <c r="L21" s="15">
        <v>97</v>
      </c>
      <c r="M21" s="2">
        <f t="shared" si="3"/>
        <v>97</v>
      </c>
    </row>
    <row r="22" s="2" customFormat="1" spans="1:13">
      <c r="A22" s="9">
        <f t="shared" si="4"/>
        <v>20</v>
      </c>
      <c r="B22" s="10" t="s">
        <v>52</v>
      </c>
      <c r="C22" s="10" t="s">
        <v>53</v>
      </c>
      <c r="D22" s="11" t="s">
        <v>15</v>
      </c>
      <c r="E22" s="9" t="s">
        <v>30</v>
      </c>
      <c r="F22" s="9">
        <v>2</v>
      </c>
      <c r="G22" s="13">
        <f t="shared" si="1"/>
        <v>28.3185840707965</v>
      </c>
      <c r="H22" s="13"/>
      <c r="I22" s="14">
        <f t="shared" si="2"/>
        <v>0</v>
      </c>
      <c r="J22" s="10"/>
      <c r="K22" s="2"/>
      <c r="L22" s="15">
        <v>32</v>
      </c>
      <c r="M22" s="2">
        <f t="shared" si="3"/>
        <v>64</v>
      </c>
    </row>
    <row r="23" s="2" customFormat="1" spans="1:13">
      <c r="A23" s="9">
        <f t="shared" si="4"/>
        <v>21</v>
      </c>
      <c r="B23" s="10" t="s">
        <v>54</v>
      </c>
      <c r="C23" s="10" t="s">
        <v>55</v>
      </c>
      <c r="D23" s="11" t="s">
        <v>15</v>
      </c>
      <c r="E23" s="9" t="s">
        <v>46</v>
      </c>
      <c r="F23" s="9">
        <v>1</v>
      </c>
      <c r="G23" s="13">
        <f t="shared" si="1"/>
        <v>20.353982300885</v>
      </c>
      <c r="H23" s="13"/>
      <c r="I23" s="14">
        <f t="shared" si="2"/>
        <v>0</v>
      </c>
      <c r="J23" s="10"/>
      <c r="L23" s="15">
        <v>23</v>
      </c>
      <c r="M23" s="2">
        <f t="shared" si="3"/>
        <v>23</v>
      </c>
    </row>
    <row r="24" s="2" customFormat="1" spans="1:13">
      <c r="A24" s="9">
        <f t="shared" ref="A24:A36" si="5">ROW()-2</f>
        <v>22</v>
      </c>
      <c r="B24" s="10" t="s">
        <v>56</v>
      </c>
      <c r="C24" s="10" t="s">
        <v>57</v>
      </c>
      <c r="D24" s="11" t="s">
        <v>15</v>
      </c>
      <c r="E24" s="9" t="s">
        <v>46</v>
      </c>
      <c r="F24" s="9">
        <v>1</v>
      </c>
      <c r="G24" s="13">
        <f t="shared" si="1"/>
        <v>25.6637168141593</v>
      </c>
      <c r="H24" s="13"/>
      <c r="I24" s="14">
        <f t="shared" si="2"/>
        <v>0</v>
      </c>
      <c r="J24" s="10"/>
      <c r="K24" s="2"/>
      <c r="L24" s="15">
        <v>29</v>
      </c>
      <c r="M24" s="2">
        <f t="shared" si="3"/>
        <v>29</v>
      </c>
    </row>
    <row r="25" s="2" customFormat="1" spans="1:13">
      <c r="A25" s="9">
        <f t="shared" si="5"/>
        <v>23</v>
      </c>
      <c r="B25" s="10" t="s">
        <v>58</v>
      </c>
      <c r="C25" s="10" t="s">
        <v>59</v>
      </c>
      <c r="D25" s="11" t="s">
        <v>15</v>
      </c>
      <c r="E25" s="9" t="s">
        <v>46</v>
      </c>
      <c r="F25" s="9">
        <v>5</v>
      </c>
      <c r="G25" s="13">
        <f t="shared" si="1"/>
        <v>15.0442477876106</v>
      </c>
      <c r="H25" s="13"/>
      <c r="I25" s="14">
        <f t="shared" si="2"/>
        <v>0</v>
      </c>
      <c r="J25" s="10"/>
      <c r="K25" s="2"/>
      <c r="L25" s="15">
        <v>17</v>
      </c>
      <c r="M25" s="2">
        <f t="shared" si="3"/>
        <v>85</v>
      </c>
    </row>
    <row r="26" spans="1:13">
      <c r="A26" s="9">
        <f t="shared" si="5"/>
        <v>24</v>
      </c>
      <c r="B26" s="10" t="s">
        <v>60</v>
      </c>
      <c r="C26" s="10" t="s">
        <v>61</v>
      </c>
      <c r="D26" s="11" t="s">
        <v>15</v>
      </c>
      <c r="E26" s="9" t="s">
        <v>38</v>
      </c>
      <c r="F26" s="9">
        <v>10</v>
      </c>
      <c r="G26" s="13">
        <f t="shared" si="1"/>
        <v>16.8141592920354</v>
      </c>
      <c r="H26" s="13"/>
      <c r="I26" s="14">
        <f t="shared" si="2"/>
        <v>0</v>
      </c>
      <c r="J26" s="10"/>
      <c r="L26" s="15">
        <v>19</v>
      </c>
      <c r="M26" s="2">
        <f t="shared" si="3"/>
        <v>190</v>
      </c>
    </row>
    <row r="27" ht="27" spans="1:13">
      <c r="A27" s="9">
        <f t="shared" si="5"/>
        <v>25</v>
      </c>
      <c r="B27" s="10" t="s">
        <v>62</v>
      </c>
      <c r="C27" s="10" t="s">
        <v>63</v>
      </c>
      <c r="D27" s="11" t="s">
        <v>15</v>
      </c>
      <c r="E27" s="9" t="s">
        <v>16</v>
      </c>
      <c r="F27" s="9">
        <v>3</v>
      </c>
      <c r="G27" s="13">
        <f t="shared" si="1"/>
        <v>750.442477876106</v>
      </c>
      <c r="H27" s="13"/>
      <c r="I27" s="14">
        <f t="shared" si="2"/>
        <v>0</v>
      </c>
      <c r="J27" s="10"/>
      <c r="L27" s="15">
        <v>848</v>
      </c>
      <c r="M27" s="2">
        <f t="shared" si="3"/>
        <v>2544</v>
      </c>
    </row>
    <row r="28" ht="27" spans="1:13">
      <c r="A28" s="9">
        <f t="shared" si="5"/>
        <v>26</v>
      </c>
      <c r="B28" s="10" t="s">
        <v>64</v>
      </c>
      <c r="C28" s="10" t="s">
        <v>65</v>
      </c>
      <c r="D28" s="11" t="s">
        <v>15</v>
      </c>
      <c r="E28" s="9" t="s">
        <v>16</v>
      </c>
      <c r="F28" s="9">
        <v>7</v>
      </c>
      <c r="G28" s="13">
        <f t="shared" si="1"/>
        <v>1100</v>
      </c>
      <c r="H28" s="13"/>
      <c r="I28" s="14">
        <f t="shared" si="2"/>
        <v>0</v>
      </c>
      <c r="J28" s="10"/>
      <c r="L28" s="15">
        <v>1243</v>
      </c>
      <c r="M28" s="2">
        <f t="shared" si="3"/>
        <v>8701</v>
      </c>
    </row>
    <row r="29" ht="27" spans="1:13">
      <c r="A29" s="9">
        <f t="shared" si="5"/>
        <v>27</v>
      </c>
      <c r="B29" s="10" t="s">
        <v>66</v>
      </c>
      <c r="C29" s="10" t="s">
        <v>67</v>
      </c>
      <c r="D29" s="11" t="s">
        <v>15</v>
      </c>
      <c r="E29" s="9" t="s">
        <v>16</v>
      </c>
      <c r="F29" s="9">
        <v>7</v>
      </c>
      <c r="G29" s="13">
        <f t="shared" si="1"/>
        <v>1580.53097345133</v>
      </c>
      <c r="H29" s="13"/>
      <c r="I29" s="14">
        <f t="shared" si="2"/>
        <v>0</v>
      </c>
      <c r="J29" s="10"/>
      <c r="L29" s="15">
        <v>1786</v>
      </c>
      <c r="M29" s="2">
        <f t="shared" si="3"/>
        <v>12502</v>
      </c>
    </row>
    <row r="30" ht="27" spans="1:13">
      <c r="A30" s="9">
        <f t="shared" si="5"/>
        <v>28</v>
      </c>
      <c r="B30" s="10" t="s">
        <v>68</v>
      </c>
      <c r="C30" s="10" t="s">
        <v>69</v>
      </c>
      <c r="D30" s="11" t="s">
        <v>15</v>
      </c>
      <c r="E30" s="9" t="s">
        <v>16</v>
      </c>
      <c r="F30" s="9">
        <v>2</v>
      </c>
      <c r="G30" s="13">
        <f t="shared" si="1"/>
        <v>760.176991150443</v>
      </c>
      <c r="H30" s="13"/>
      <c r="I30" s="14">
        <f t="shared" si="2"/>
        <v>0</v>
      </c>
      <c r="J30" s="10"/>
      <c r="L30" s="15">
        <v>859</v>
      </c>
      <c r="M30" s="2">
        <f t="shared" si="3"/>
        <v>1718</v>
      </c>
    </row>
    <row r="31" ht="27" spans="1:13">
      <c r="A31" s="9">
        <f t="shared" si="5"/>
        <v>29</v>
      </c>
      <c r="B31" s="10" t="s">
        <v>70</v>
      </c>
      <c r="C31" s="10" t="s">
        <v>71</v>
      </c>
      <c r="D31" s="11" t="s">
        <v>15</v>
      </c>
      <c r="E31" s="9" t="s">
        <v>38</v>
      </c>
      <c r="F31" s="9">
        <v>10</v>
      </c>
      <c r="G31" s="13">
        <f t="shared" si="1"/>
        <v>105.309734513274</v>
      </c>
      <c r="H31" s="13"/>
      <c r="I31" s="14">
        <f t="shared" si="2"/>
        <v>0</v>
      </c>
      <c r="J31" s="10" t="s">
        <v>72</v>
      </c>
      <c r="L31" s="15">
        <v>119</v>
      </c>
      <c r="M31" s="2">
        <f t="shared" si="3"/>
        <v>1190</v>
      </c>
    </row>
    <row r="32" spans="1:13">
      <c r="A32" s="9">
        <f t="shared" si="5"/>
        <v>30</v>
      </c>
      <c r="B32" s="10" t="s">
        <v>73</v>
      </c>
      <c r="C32" s="10" t="s">
        <v>74</v>
      </c>
      <c r="D32" s="11" t="s">
        <v>15</v>
      </c>
      <c r="E32" s="9" t="s">
        <v>38</v>
      </c>
      <c r="F32" s="9">
        <v>2</v>
      </c>
      <c r="G32" s="13">
        <f t="shared" si="1"/>
        <v>50.4424778761062</v>
      </c>
      <c r="H32" s="13"/>
      <c r="I32" s="14">
        <f t="shared" si="2"/>
        <v>0</v>
      </c>
      <c r="J32" s="10"/>
      <c r="L32" s="15">
        <v>57</v>
      </c>
      <c r="M32" s="2">
        <f t="shared" si="3"/>
        <v>114</v>
      </c>
    </row>
    <row r="33" spans="1:13">
      <c r="A33" s="9">
        <f t="shared" si="5"/>
        <v>31</v>
      </c>
      <c r="B33" s="10" t="s">
        <v>75</v>
      </c>
      <c r="C33" s="10" t="s">
        <v>76</v>
      </c>
      <c r="D33" s="11" t="s">
        <v>15</v>
      </c>
      <c r="E33" s="9" t="s">
        <v>38</v>
      </c>
      <c r="F33" s="9">
        <v>2</v>
      </c>
      <c r="G33" s="13">
        <f t="shared" si="1"/>
        <v>48.6725663716814</v>
      </c>
      <c r="H33" s="13"/>
      <c r="I33" s="14">
        <f t="shared" si="2"/>
        <v>0</v>
      </c>
      <c r="J33" s="10"/>
      <c r="L33" s="15">
        <v>55</v>
      </c>
      <c r="M33" s="2">
        <f t="shared" si="3"/>
        <v>110</v>
      </c>
    </row>
    <row r="34" spans="1:13">
      <c r="A34" s="9">
        <f t="shared" si="5"/>
        <v>32</v>
      </c>
      <c r="B34" s="10" t="s">
        <v>77</v>
      </c>
      <c r="C34" s="10" t="s">
        <v>78</v>
      </c>
      <c r="D34" s="11" t="s">
        <v>15</v>
      </c>
      <c r="E34" s="9" t="s">
        <v>38</v>
      </c>
      <c r="F34" s="9">
        <v>2</v>
      </c>
      <c r="G34" s="13">
        <f t="shared" si="1"/>
        <v>28.3185840707965</v>
      </c>
      <c r="H34" s="13"/>
      <c r="I34" s="14">
        <f t="shared" si="2"/>
        <v>0</v>
      </c>
      <c r="J34" s="10"/>
      <c r="L34" s="15">
        <v>32</v>
      </c>
      <c r="M34" s="2">
        <f t="shared" si="3"/>
        <v>64</v>
      </c>
    </row>
    <row r="35" spans="1:13">
      <c r="A35" s="9">
        <f t="shared" si="5"/>
        <v>33</v>
      </c>
      <c r="B35" s="10" t="s">
        <v>79</v>
      </c>
      <c r="C35" s="10" t="s">
        <v>61</v>
      </c>
      <c r="D35" s="11" t="s">
        <v>15</v>
      </c>
      <c r="E35" s="9" t="s">
        <v>38</v>
      </c>
      <c r="F35" s="9">
        <v>10</v>
      </c>
      <c r="G35" s="13">
        <f t="shared" si="1"/>
        <v>13.2743362831858</v>
      </c>
      <c r="H35" s="13"/>
      <c r="I35" s="14">
        <f t="shared" si="2"/>
        <v>0</v>
      </c>
      <c r="J35" s="10"/>
      <c r="L35" s="15">
        <v>15</v>
      </c>
      <c r="M35" s="2">
        <f t="shared" si="3"/>
        <v>150</v>
      </c>
    </row>
    <row r="36" ht="40.5" spans="1:13">
      <c r="A36" s="9">
        <f t="shared" si="5"/>
        <v>34</v>
      </c>
      <c r="B36" s="10" t="s">
        <v>80</v>
      </c>
      <c r="C36" s="10" t="s">
        <v>81</v>
      </c>
      <c r="D36" s="16" t="s">
        <v>82</v>
      </c>
      <c r="E36" s="9" t="s">
        <v>83</v>
      </c>
      <c r="F36" s="9">
        <v>1</v>
      </c>
      <c r="G36" s="13">
        <f t="shared" si="1"/>
        <v>2800</v>
      </c>
      <c r="H36" s="13"/>
      <c r="I36" s="14">
        <f t="shared" si="2"/>
        <v>0</v>
      </c>
      <c r="J36" s="10"/>
      <c r="L36" s="15">
        <v>3164</v>
      </c>
      <c r="M36" s="2">
        <f t="shared" si="3"/>
        <v>3164</v>
      </c>
    </row>
    <row r="37" spans="1:13">
      <c r="A37" s="12" t="s">
        <v>84</v>
      </c>
      <c r="B37" s="12"/>
      <c r="C37" s="12"/>
      <c r="D37" s="12"/>
      <c r="E37" s="12"/>
      <c r="F37" s="12"/>
      <c r="G37" s="12"/>
      <c r="H37" s="12"/>
      <c r="I37" s="13">
        <f>SUM(I3:I36)</f>
        <v>0</v>
      </c>
      <c r="J37" s="17"/>
      <c r="M37" s="18">
        <f>SUM(M3:M36)</f>
        <v>34052</v>
      </c>
    </row>
    <row r="38" spans="1:13">
      <c r="A38" s="12" t="s">
        <v>85</v>
      </c>
      <c r="B38" s="12"/>
      <c r="C38" s="12"/>
      <c r="D38" s="12"/>
      <c r="E38" s="12"/>
      <c r="F38" s="12"/>
      <c r="G38" s="12"/>
      <c r="H38" s="12"/>
      <c r="I38" s="13">
        <f>I37*0%</f>
        <v>0</v>
      </c>
      <c r="J38" s="17"/>
      <c r="M38" s="2">
        <f>55505+3164</f>
        <v>58669</v>
      </c>
    </row>
    <row r="39" spans="1:13">
      <c r="A39" s="12" t="s">
        <v>86</v>
      </c>
      <c r="B39" s="12"/>
      <c r="C39" s="12"/>
      <c r="D39" s="12"/>
      <c r="E39" s="12"/>
      <c r="F39" s="12"/>
      <c r="G39" s="12"/>
      <c r="H39" s="12"/>
      <c r="I39" s="13">
        <f>I37+I38</f>
        <v>0</v>
      </c>
      <c r="J39" s="17"/>
      <c r="M39" s="18">
        <f>M37-M38</f>
        <v>-24617</v>
      </c>
    </row>
    <row r="40" s="3" customFormat="1" ht="61" customHeight="1" spans="1:13">
      <c r="A40" s="19" t="s">
        <v>87</v>
      </c>
      <c r="B40" s="19"/>
      <c r="C40" s="19"/>
      <c r="D40" s="19"/>
      <c r="E40" s="19"/>
      <c r="F40" s="19"/>
      <c r="G40" s="19"/>
      <c r="H40" s="19"/>
      <c r="I40" s="19"/>
      <c r="J40" s="19"/>
      <c r="K40" s="20"/>
    </row>
    <row r="41" s="3" customFormat="1" ht="84" customHeight="1" spans="1:13">
      <c r="A41" s="21" t="s">
        <v>88</v>
      </c>
      <c r="B41" s="21"/>
      <c r="C41" s="21"/>
      <c r="D41" s="21"/>
      <c r="E41" s="21"/>
      <c r="F41" s="21"/>
      <c r="G41" s="21"/>
      <c r="H41" s="21"/>
      <c r="I41" s="21"/>
      <c r="J41" s="21"/>
      <c r="K41" s="22"/>
    </row>
  </sheetData>
  <mergeCells count="9">
    <mergeCell ref="A1:J1"/>
    <mergeCell ref="A37:H37"/>
    <mergeCell ref="A38:H38"/>
    <mergeCell ref="A39:H39"/>
    <mergeCell ref="A40:J40"/>
    <mergeCell ref="A41:J41"/>
    <mergeCell ref="J4:J8"/>
    <mergeCell ref="J9:J26"/>
    <mergeCell ref="J31:J35"/>
  </mergeCells>
  <pageMargins left="0.7" right="0.7" top="0.75" bottom="0.75" header="0.3" footer="0.3"/>
  <pageSetup paperSize="9" scale="66"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鲍宪洋</cp:lastModifiedBy>
  <dcterms:created xsi:type="dcterms:W3CDTF">2023-05-12T11:15:00Z</dcterms:created>
  <dcterms:modified xsi:type="dcterms:W3CDTF">2026-09-23T08:45:58Z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526A6B7768F947F384BB3EC7EAACD1D1_12</vt:lpwstr>
  </property>
  <property fmtid="{D5CDD505-2E9C-101B-9397-08002B2CF9AE}" pid="4" name="CalculationRule">
    <vt:i4>0</vt:i4>
  </property>
  <property fmtid="{D5CDD505-2E9C-101B-9397-08002B2CF9AE}" pid="5" name="KSOReadingLayout">
    <vt:bool>true</vt:bool>
  </property>
</Properties>
</file>