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Sheet1!$A$2:$N$36</definedName>
    <definedName name="_xlnm.Print_Titles" localSheetId="0">Sheet1!$2:$2</definedName>
    <definedName name="_xlnm.Print_Area" localSheetId="0">Sheet1!$A$1:$K$36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5" name="ID_4B9C908B040B429B924A80BD225D23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26235" y="6889750"/>
          <a:ext cx="982980" cy="14097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29F659BA83C545079293395DEBD509A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16380" y="2365375"/>
          <a:ext cx="1227455" cy="1335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B62E3B3E5E2640E59F920BE1B4696C9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37640" y="793750"/>
          <a:ext cx="1410335" cy="1406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EBF3DA7AA53141679D726D8504FE5D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494790" y="12995275"/>
          <a:ext cx="1186180" cy="13906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9AAAB8E0A2F04BB39BE646C10BC3B6B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28750" y="11474450"/>
          <a:ext cx="1478915" cy="13525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BC7CEDFE13594C6495218CB32D37298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32865" y="19119850"/>
          <a:ext cx="1591310" cy="12992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68C848CC70ED4EE2AF154087613BF15F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219835" y="38979475"/>
          <a:ext cx="1762760" cy="114554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7FFEDBDD5A214F90BF7BB4978FA6DA9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209040" y="34477325"/>
          <a:ext cx="1781175" cy="10534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DC4EEF44F57E4216B48A59207BAE0D6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219835" y="33115250"/>
          <a:ext cx="1811020" cy="6623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A29CB5834418493BAB361102188AC6C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43710" y="41983025"/>
          <a:ext cx="742950" cy="135699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0FF27915182446CB867C1BAB0E94211C" descr="83a880363e551087c82434b319528617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361565" y="31772225"/>
          <a:ext cx="5657850" cy="10071100"/>
        </a:xfrm>
        <a:prstGeom prst="rect">
          <a:avLst/>
        </a:prstGeom>
      </xdr:spPr>
    </xdr:pic>
  </etc:cellImage>
  <etc:cellImage>
    <xdr:pic>
      <xdr:nvPicPr>
        <xdr:cNvPr id="31" name="ID_FDF6354535CE4638B37A82D2E4D0071D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151890" y="23101300"/>
          <a:ext cx="18288000" cy="1028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1CDF69C832284E6DBC337468FB76BE3E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665845" y="34772600"/>
          <a:ext cx="7620000" cy="7620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C9B15F0A3DD34B76899E8A27D5D6687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172575" y="40401875"/>
          <a:ext cx="982345" cy="137668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<sst xmlns="http://schemas.openxmlformats.org/spreadsheetml/2006/main" count="103" uniqueCount="70">
  <si>
    <t>办公家具类</t>
  </si>
  <si>
    <t>序号</t>
  </si>
  <si>
    <t>名称</t>
  </si>
  <si>
    <t>规格</t>
  </si>
  <si>
    <t>参数</t>
  </si>
  <si>
    <t>数量</t>
  </si>
  <si>
    <t>单位</t>
  </si>
  <si>
    <t>不含税限价</t>
  </si>
  <si>
    <t>响应人不含税
报价</t>
  </si>
  <si>
    <t>小计</t>
  </si>
  <si>
    <t>参考图片</t>
  </si>
  <si>
    <t>备注</t>
  </si>
  <si>
    <t>13%含税限价</t>
  </si>
  <si>
    <t>含税合计</t>
  </si>
  <si>
    <t>货架</t>
  </si>
  <si>
    <t>2000*700mm</t>
  </si>
  <si>
    <t>每层承重250KG                                                                                                                                                                                                                                                                                                       
基材：采用优质品牌厚度0.8mm以上冷轧钢板冲压而成，产品表面经除油、清洗、去锈、磷化清洗、预处理、清洗、钝化等九道工序处理，采用流行色亚光防清电涂料喷涂处理，高温塑化而成，冷轧钢板依据GB/T 3325-2017《金属家具通用技术条件》、QB/T 3832-1999《轻工产品金属镀层腐蚀试验 结果的评价》、GB/T 10125-2021《人造气氛腐蚀试验盐 雾试验》、GB/T 1741-2020 《漆膜耐霉菌性测定法》、GB/T 35607-2017《绿色产品评价家具》标准，金属喷漆（塑）涂层，硬度≥3H，附着力达到0级；乙酸盐雾试验（AASS）≥200h，镀（涂）层对基体的保护等级为10级；耐霉菌等级为0级；产品有害物质（家具涂层可迁移元素）铅Pb、镉Cd、铬Cr、汞Hg、锑Sb、钡Ba、硒Se、砷As均未检出。</t>
  </si>
  <si>
    <t>组</t>
  </si>
  <si>
    <t>班台</t>
  </si>
  <si>
    <t>1800*1600*750mm</t>
  </si>
  <si>
    <t>基材：采用优质E0级三聚氰胺板，宽度、长度允许偏差±1.5mm，含水率≤8%，表面胶合强度≥1.0MPa，密度≥0.76g/cm3，表面耐磨磨耗值≤50mg/100r，表面耐香烟灼烧达到4级以上，表面耐干热达到4级以上，表面耐水蒸气达到4级以上，耐光色牢度大于或等于灰度卡4级，甲醛释放量≤0.02mg/m3，总挥发性有机化合物TVOC≤20㎍/m3，防霉菌性能不低于1级，燃烧性能达到B1级。
封边：选用优质PVC封边条，厚度≥1.5mm，甲醛释放量≤0.2mg/L，可迁移元素（可溶性重金属）：铅Pb≤8mg/kg； 镉Cd≤2mg/kg； 铬Cr≤3mg/kg；汞Hg≤1mg/kg；砷As≤2mg/kg；钡Ba≤2mg/kg；硒Se≤35mg/kg，封边平滑，颜色与板材一致。  
框架：采用优质铝合金框架，具有耐酸、耐碱、防腐蚀的特性，铝材表面处理技术先进，采用静电粉沫喷涂，烤漆，不易退色。 
热熔胶：选用优质品牌环保热熔胶，粘性强，久不分层，具有防水性、防潮性、耐油性、耐撞性等特点，总挥发性有机物含量≤10g/L，苯未检出，甲苯+乙苯+二甲苯未检出。
五金配件：采用优质品牌五金配件，无锈蚀，具有足够的承载能力、耐腐蚀能力</t>
  </si>
  <si>
    <t>张</t>
  </si>
  <si>
    <t>书柜</t>
  </si>
  <si>
    <t>2000*400*2000mm</t>
  </si>
  <si>
    <t>班椅</t>
  </si>
  <si>
    <t>常规</t>
  </si>
  <si>
    <t>面料：选用优质头层小牛皮，厚度≥1.8mm，摩擦色牢度干擦500次≥4级，湿擦250次≥3/4级，涂层粘着牢度≥7.0N/10mm，耐折牢度（50000次）无裂纹，撕裂力≥90N，游离甲醛≤20mg/kg，挥发性有机化合物（VOC）≤10mg/kg，禁用偶氮染料≤5mg/kg，防霉菌性能不低于1级。
海绵：采用优质阻燃高弹海绵，用抽纱或丝绒覆面，表面有防腐化和防变型保护膜，回弹性高，耐用度高，防碎，防氧化，密度≥46kg/m3，回弹率≥47%，75%压缩永久变形≤5%，湿热老化后拉伸强度≥100KPa，干热老化后拉伸强度≥100KPa，甲醛释放量≤0.03mg/m2h，燃烧性能达B1级，抗疲劳力强，坐感舒适。
气压棒：采用优质气压棒，升降轻便灵活，螺旋机构的升降配合良好，气动升降平稳、无漏气、无燥音，公称力Fa衰减量不大于5%，表面无剥落、返锈、毛刺，表面无烧焦、起泡、针孔、裂纹、花斑（不包括镀彩梓）和划痕，多功能底盘。
脚架：优质钢制五星脚架。
脚轮：采用增强尼龙万向脚轮，可溶性重金属可溶性铅（Pb）≤8mg/kg、可溶性汞(Hg)≤2mg/kg、可溶性铬(Cr)≤3mg/kg、可溶性镉(Cd)≤2mg/kg，移动杂音小，耐磨性大</t>
  </si>
  <si>
    <t>把</t>
  </si>
  <si>
    <t>办公椅</t>
  </si>
  <si>
    <t>面料：选用优质网布，耐酸汗渍变色、沾色不低于3-4级,无异味，甲醛含量≤20mg/kg，可分解致癌芳香胺染料未检出，防霉性能不低于1级。 
海绵：采用优质阻燃高弹海绵，用抽纱或丝绒覆面，表面有防腐化和防变型保护膜，回弹性高，耐用度高，防碎，防氧化，密度≥46kg/m3，回弹率≥47%，75%压缩永久变形≤5%，湿热老化后拉伸强度≥100KPa，干热老化后拉伸强度≥100KPa，甲醛释放量≤0.03mg/m2h，燃烧性能达B1级，抗疲劳力强，坐感舒适。                                                                       弓形脚：喷涂弓形脚架，经酸洗磷化等处理。</t>
  </si>
  <si>
    <t>三人沙发</t>
  </si>
  <si>
    <t>2100*900*860mm</t>
  </si>
  <si>
    <t>面料：选用优质头层小牛皮，厚度≥1.8mm，摩擦色牢度干擦500次≥4级，湿擦250次≥3/4级，涂层粘着牢度≥7.0N/10mm，耐折牢度（50000次）无裂纹，撕裂力≥90N，游离甲醛≤20mg/kg，挥发性有机化合物（VOC）≤10mg/kg，禁用偶氮染料≤5mg/kg，防霉菌性能不低于1级。
海绵：采用优质阻燃高弹海绵，用抽纱或丝绒覆面，表面有防腐化和防变型保护膜，回弹性高，耐用度高，防碎，防氧化，密度≥46kg/m3，回弹率≥47%，75%压缩永久变形≤5%，湿热老化后拉伸强度≥100KPa，干热老化后拉伸强度≥100KPa，甲醛释放量≤0.03mg/m2h，燃烧性能达B1级，抗疲劳力强，坐感舒适。
框架：采用优质实木框架，经过防虫、防腐特殊处理，含水率≤10%，甲醛释放量≤0.1mg/L，坚固、可靠，长期使用不松动、不腐朽；背底采用高频热压机加工成型多层弯曲木板，符合人体工程学。
脚架：采用优质喷涂金属脚架，经酸洗磷化等处理，表面电镀工艺，符合人体工程学。</t>
  </si>
  <si>
    <t>个</t>
  </si>
  <si>
    <t>长茶几</t>
  </si>
  <si>
    <t>1200*600*450mm</t>
  </si>
  <si>
    <t>茶水柜</t>
  </si>
  <si>
    <t>800*400*800mm</t>
  </si>
  <si>
    <t>1600*1465*750mm</t>
  </si>
  <si>
    <t>1000*400*750mm</t>
  </si>
  <si>
    <t>双人组合台</t>
  </si>
  <si>
    <t>1400*2400*750mm</t>
  </si>
  <si>
    <t>条桌</t>
  </si>
  <si>
    <t>1400*500*750mm</t>
  </si>
  <si>
    <t>会议椅</t>
  </si>
  <si>
    <t>折叠写字板款</t>
  </si>
  <si>
    <t>2000*850*850mm</t>
  </si>
  <si>
    <t>单人沙发</t>
  </si>
  <si>
    <t>1000*850*850mm</t>
  </si>
  <si>
    <t>方茶几</t>
  </si>
  <si>
    <t>600*600mm</t>
  </si>
  <si>
    <t>1200*600mm</t>
  </si>
  <si>
    <t>洽谈桌</t>
  </si>
  <si>
    <t>1800*800*750mm</t>
  </si>
  <si>
    <t>档案柜</t>
  </si>
  <si>
    <t>850*400*1800mm</t>
  </si>
  <si>
    <t>基材：采用优质品牌厚度0.8mm以上冷轧钢板冲压而成，产品表面经除油、清洗、去锈、磷化清洗、预处理、清洗、钝化等九道工序处理，采用流行色亚光防清电涂料喷涂处理，高温塑化而成，冷轧钢板依据GB/T 3325-2017《金属家具通用技术条件》、QB/T 3832-1999《轻工产品金属镀层腐蚀试验 结果的评价》、GB/T 10125-2021《人造气氛腐蚀试验盐 雾试验》、GB/T 1741-2020 《漆膜耐霉菌性测定法》、GB/T 35607-2017《绿色产品评价家具》标准，金属喷漆（塑）涂层，硬度≥3H，附着力达到0级；乙酸盐雾试验（AASS）≥200h，镀（涂）层对基体的保护等级为10级；耐霉菌等级为0级；产品有害物质（家具涂层可迁移元素）铅Pb、镉Cd、铬Cr、汞Hg、锑Sb、钡Ba、硒Se、砷As均未检出。</t>
  </si>
  <si>
    <t>保险柜</t>
  </si>
  <si>
    <t>380*325*580mm</t>
  </si>
  <si>
    <t>1， 经济型系列：称之为普通保管箱，颜色有酒红色一种，产品凹凸面传统生产工艺，表面静电喷塑，根据企业QB标准生产，型号在25--45的保管箱，用材为箱体用2mm，门板6mm，重量在11—27公斤之间。型号在53到73的保管箱 ，用材为箱体2mm，门板合成10mm，重量在34—53公斤之间。型号在83到150的保管箱 ，用材为箱体3mm，门板合成10mm, 重量在71—150公斤之间。</t>
  </si>
  <si>
    <t>不含税合计</t>
  </si>
  <si>
    <t>税率</t>
  </si>
  <si>
    <t>注：</t>
  </si>
  <si>
    <t>1、暂定数量仅为参考数据，以采购人实际需要数量为准，分批次进行供货，采购人不保证期限内的最低采购数量或金额。</t>
  </si>
  <si>
    <t>2、含税总价中包含材料成本、运输费、包装费、安装费、劳务费、保险、利润、税金及涉及到该货物到场的一切费用。</t>
  </si>
  <si>
    <t>3、供应商按自身纳税身份选用1%、3%、13%税率报价</t>
  </si>
  <si>
    <t>响应人名称（加盖公章）：</t>
  </si>
  <si>
    <t xml:space="preserve">法定代表人或授权代理人签字：          </t>
  </si>
  <si>
    <t xml:space="preserve">                                                  </t>
  </si>
  <si>
    <t>日期：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</si>
</sst>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10" fontId="8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7.png"/><Relationship Id="rId8" Type="http://schemas.openxmlformats.org/officeDocument/2006/relationships/image" Target="media/image16.png"/><Relationship Id="rId7" Type="http://schemas.openxmlformats.org/officeDocument/2006/relationships/image" Target="media/image15.png"/><Relationship Id="rId6" Type="http://schemas.openxmlformats.org/officeDocument/2006/relationships/image" Target="media/image14.png"/><Relationship Id="rId5" Type="http://schemas.openxmlformats.org/officeDocument/2006/relationships/image" Target="media/image13.png"/><Relationship Id="rId4" Type="http://schemas.openxmlformats.org/officeDocument/2006/relationships/image" Target="media/image12.png"/><Relationship Id="rId3" Type="http://schemas.openxmlformats.org/officeDocument/2006/relationships/image" Target="media/image11.png"/><Relationship Id="rId2" Type="http://schemas.openxmlformats.org/officeDocument/2006/relationships/image" Target="media/image10.png"/><Relationship Id="rId14" Type="http://schemas.openxmlformats.org/officeDocument/2006/relationships/image" Target="media/image21.png"/><Relationship Id="rId13" Type="http://schemas.openxmlformats.org/officeDocument/2006/relationships/image" Target="media/image20.png"/><Relationship Id="rId12" Type="http://schemas.openxmlformats.org/officeDocument/2006/relationships/image" Target="media/image19.png"/><Relationship Id="rId11" Type="http://schemas.openxmlformats.org/officeDocument/2006/relationships/image" Target="media/image18.jpeg"/><Relationship Id="rId10" Type="http://schemas.openxmlformats.org/officeDocument/2006/relationships/image" Target="media/image17.png"/><Relationship Id="rId1" Type="http://schemas.openxmlformats.org/officeDocument/2006/relationships/image" Target="media/image9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94615</xdr:colOff>
      <xdr:row>5</xdr:row>
      <xdr:rowOff>1485265</xdr:rowOff>
    </xdr:from>
    <xdr:to>
      <xdr:col>9</xdr:col>
      <xdr:colOff>1162050</xdr:colOff>
      <xdr:row>5</xdr:row>
      <xdr:rowOff>2905760</xdr:rowOff>
    </xdr:to>
    <xdr:pic>
      <xdr:nvPicPr>
        <xdr:cNvPr id="11" name="ID_94671830745F46C081A7C74896D04F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00490" y="9016365"/>
          <a:ext cx="1067435" cy="1420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114300</xdr:colOff>
      <xdr:row>5</xdr:row>
      <xdr:rowOff>41275</xdr:rowOff>
    </xdr:from>
    <xdr:to>
      <xdr:col>9</xdr:col>
      <xdr:colOff>1162050</xdr:colOff>
      <xdr:row>5</xdr:row>
      <xdr:rowOff>1434465</xdr:rowOff>
    </xdr:to>
    <xdr:pic>
      <xdr:nvPicPr>
        <xdr:cNvPr id="12" name="ID_582062CBE54D45E3A97D76D6707DF8F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20175" y="7572375"/>
          <a:ext cx="1047750" cy="1393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104775</xdr:colOff>
      <xdr:row>4</xdr:row>
      <xdr:rowOff>1519555</xdr:rowOff>
    </xdr:from>
    <xdr:to>
      <xdr:col>9</xdr:col>
      <xdr:colOff>1304925</xdr:colOff>
      <xdr:row>4</xdr:row>
      <xdr:rowOff>2900045</xdr:rowOff>
    </xdr:to>
    <xdr:pic>
      <xdr:nvPicPr>
        <xdr:cNvPr id="18" name="ID_0FC78CB00DB441E6970C0EE8CC2FA2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010650" y="6078855"/>
          <a:ext cx="1200150" cy="1380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165735</xdr:colOff>
      <xdr:row>4</xdr:row>
      <xdr:rowOff>8890</xdr:rowOff>
    </xdr:from>
    <xdr:to>
      <xdr:col>9</xdr:col>
      <xdr:colOff>1185545</xdr:colOff>
      <xdr:row>4</xdr:row>
      <xdr:rowOff>1564005</xdr:rowOff>
    </xdr:to>
    <xdr:pic>
      <xdr:nvPicPr>
        <xdr:cNvPr id="7" name="ID_F3E1E8BA6BA245BBA9ECC2B7D86070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71610" y="4568190"/>
          <a:ext cx="1019810" cy="1555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57150</xdr:colOff>
      <xdr:row>7</xdr:row>
      <xdr:rowOff>1466850</xdr:rowOff>
    </xdr:from>
    <xdr:to>
      <xdr:col>10</xdr:col>
      <xdr:colOff>2540</xdr:colOff>
      <xdr:row>7</xdr:row>
      <xdr:rowOff>2569210</xdr:rowOff>
    </xdr:to>
    <xdr:pic>
      <xdr:nvPicPr>
        <xdr:cNvPr id="9" name="ID_A3673AD698C7425BBFABD4B2B23037BA"/>
        <xdr:cNvPicPr>
          <a:picLocks noChangeAspect="1"/>
        </xdr:cNvPicPr>
      </xdr:nvPicPr>
      <xdr:blipFill>
        <a:blip r:embed="rId5"/>
        <a:srcRect l="11117" t="15069" r="41890" b="24266"/>
        <a:stretch>
          <a:fillRect/>
        </a:stretch>
      </xdr:blipFill>
      <xdr:spPr>
        <a:xfrm>
          <a:off x="8963025" y="13408025"/>
          <a:ext cx="1517015" cy="1102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</xdr:colOff>
      <xdr:row>7</xdr:row>
      <xdr:rowOff>203200</xdr:rowOff>
    </xdr:from>
    <xdr:to>
      <xdr:col>9</xdr:col>
      <xdr:colOff>1567180</xdr:colOff>
      <xdr:row>7</xdr:row>
      <xdr:rowOff>1291590</xdr:rowOff>
    </xdr:to>
    <xdr:pic>
      <xdr:nvPicPr>
        <xdr:cNvPr id="10" name="ID_CAABC6C28C024B6D8179048902D1DBA9"/>
        <xdr:cNvPicPr>
          <a:picLocks noChangeAspect="1"/>
        </xdr:cNvPicPr>
      </xdr:nvPicPr>
      <xdr:blipFill>
        <a:blip r:embed="rId6"/>
        <a:srcRect l="2554" t="3584" r="35417" b="18048"/>
        <a:stretch>
          <a:fillRect/>
        </a:stretch>
      </xdr:blipFill>
      <xdr:spPr>
        <a:xfrm>
          <a:off x="8943975" y="12144375"/>
          <a:ext cx="1529080" cy="1088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38100</xdr:colOff>
      <xdr:row>8</xdr:row>
      <xdr:rowOff>996950</xdr:rowOff>
    </xdr:from>
    <xdr:to>
      <xdr:col>9</xdr:col>
      <xdr:colOff>1530350</xdr:colOff>
      <xdr:row>8</xdr:row>
      <xdr:rowOff>1543050</xdr:rowOff>
    </xdr:to>
    <xdr:pic>
      <xdr:nvPicPr>
        <xdr:cNvPr id="3" name="ID_25CCAAD52D604EF29A0547F79ED9606F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943975" y="15554325"/>
          <a:ext cx="14922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19050</xdr:colOff>
      <xdr:row>8</xdr:row>
      <xdr:rowOff>244475</xdr:rowOff>
    </xdr:from>
    <xdr:to>
      <xdr:col>9</xdr:col>
      <xdr:colOff>1543050</xdr:colOff>
      <xdr:row>8</xdr:row>
      <xdr:rowOff>805815</xdr:rowOff>
    </xdr:to>
    <xdr:pic>
      <xdr:nvPicPr>
        <xdr:cNvPr id="16" name="ID_C8A709C1C40C480281C1B75CC46A827A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924925" y="14801850"/>
          <a:ext cx="1524000" cy="5613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6"/>
  <sheetViews>
    <sheetView tabSelected="1" view="pageBreakPreview" zoomScaleNormal="100" topLeftCell="A21" workbookViewId="0">
      <selection activeCell="P36" sqref="P36"/>
    </sheetView>
  </sheetViews>
  <sheetFormatPr defaultColWidth="9" defaultRowHeight="13.5"/>
  <cols>
    <col min="1" max="1" width="4.125" style="2" customWidth="1"/>
    <col min="2" max="2" width="8.625" style="3" customWidth="1"/>
    <col min="3" max="3" width="5.375" customWidth="1"/>
    <col min="4" max="4" width="58.625" style="3" customWidth="1"/>
    <col min="5" max="6" width="5.625" customWidth="1"/>
    <col min="7" max="7" width="7.25" style="3" customWidth="1"/>
    <col min="8" max="8" width="10.875" style="3" customWidth="1"/>
    <col min="9" max="9" width="10.75" customWidth="1"/>
    <col min="10" max="10" width="20.625" customWidth="1"/>
    <col min="11" max="11" width="5.375" style="3" customWidth="1"/>
    <col min="12" max="13" width="9" hidden="1" customWidth="1"/>
    <col min="16" max="16" width="12.625"/>
  </cols>
  <sheetData>
    <row r="1" ht="28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 spans="1:13">
      <c r="A2" s="5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8" t="s">
        <v>9</v>
      </c>
      <c r="J2" s="7" t="s">
        <v>10</v>
      </c>
      <c r="K2" s="5" t="s">
        <v>11</v>
      </c>
      <c r="L2" t="s">
        <v>12</v>
      </c>
      <c r="M2" t="s">
        <v>13</v>
      </c>
    </row>
    <row r="3" ht="124" customHeight="1" spans="1:13">
      <c r="A3" s="9">
        <f>ROW()-2</f>
        <v>1</v>
      </c>
      <c r="B3" s="9" t="s">
        <v>14</v>
      </c>
      <c r="C3" s="10" t="s">
        <v>15</v>
      </c>
      <c r="D3" s="11" t="s">
        <v>16</v>
      </c>
      <c r="E3" s="12">
        <v>13</v>
      </c>
      <c r="F3" s="12" t="s">
        <v>17</v>
      </c>
      <c r="G3" s="13">
        <f t="shared" ref="G3:G16" si="0">L3/1.13</f>
        <v>619.469026548673</v>
      </c>
      <c r="H3" s="14"/>
      <c r="I3" s="12">
        <f t="shared" ref="I3:I16" si="1">E3*H3</f>
        <v>0</v>
      </c>
      <c r="J3" s="15" t="str">
        <f>_xlfn.DISPIMG("ID_B62E3B3E5E2640E59F920BE1B4696C96",1)</f>
        <v>=DISPIMG("ID_B62E3B3E5E2640E59F920BE1B4696C96",1)</v>
      </c>
      <c r="K3" s="16"/>
      <c r="L3" s="17">
        <v>700</v>
      </c>
      <c r="M3">
        <f t="shared" ref="M3:M13" si="2">L3*E3</f>
        <v>9100</v>
      </c>
    </row>
    <row r="4" ht="177" customHeight="1" spans="1:13">
      <c r="A4" s="9">
        <f t="shared" ref="A4:A13" si="3">ROW()-2</f>
        <v>2</v>
      </c>
      <c r="B4" s="9" t="s">
        <v>18</v>
      </c>
      <c r="C4" s="10" t="s">
        <v>19</v>
      </c>
      <c r="D4" s="11" t="s">
        <v>20</v>
      </c>
      <c r="E4" s="12">
        <v>1</v>
      </c>
      <c r="F4" s="12" t="s">
        <v>21</v>
      </c>
      <c r="G4" s="13">
        <f t="shared" si="0"/>
        <v>2654.86725663717</v>
      </c>
      <c r="H4" s="14"/>
      <c r="I4" s="12">
        <f t="shared" si="1"/>
        <v>0</v>
      </c>
      <c r="J4" s="15" t="str">
        <f>_xlfn.DISPIMG("ID_29F659BA83C545079293395DEBD509A1",1)</f>
        <v>=DISPIMG("ID_29F659BA83C545079293395DEBD509A1",1)</v>
      </c>
      <c r="K4" s="18"/>
      <c r="L4" s="17">
        <v>3000</v>
      </c>
      <c r="M4">
        <f t="shared" si="2"/>
        <v>3000</v>
      </c>
    </row>
    <row r="5" ht="234" customHeight="1" spans="1:13">
      <c r="A5" s="9">
        <f t="shared" si="3"/>
        <v>3</v>
      </c>
      <c r="B5" s="9" t="s">
        <v>22</v>
      </c>
      <c r="C5" s="14" t="s">
        <v>23</v>
      </c>
      <c r="D5" s="11" t="s">
        <v>20</v>
      </c>
      <c r="E5" s="12">
        <v>2</v>
      </c>
      <c r="F5" s="12" t="s">
        <v>17</v>
      </c>
      <c r="G5" s="13">
        <f t="shared" si="0"/>
        <v>1061.94690265487</v>
      </c>
      <c r="H5" s="14"/>
      <c r="I5" s="12">
        <f t="shared" si="1"/>
        <v>0</v>
      </c>
      <c r="J5" s="15"/>
      <c r="K5" s="18"/>
      <c r="L5" s="17">
        <v>1200</v>
      </c>
      <c r="M5">
        <f t="shared" si="2"/>
        <v>2400</v>
      </c>
    </row>
    <row r="6" ht="234" customHeight="1" spans="1:13">
      <c r="A6" s="9">
        <f t="shared" si="3"/>
        <v>4</v>
      </c>
      <c r="B6" s="9" t="s">
        <v>24</v>
      </c>
      <c r="C6" s="14" t="s">
        <v>25</v>
      </c>
      <c r="D6" s="11" t="s">
        <v>26</v>
      </c>
      <c r="E6" s="12">
        <v>2</v>
      </c>
      <c r="F6" s="12" t="s">
        <v>27</v>
      </c>
      <c r="G6" s="13">
        <f t="shared" si="0"/>
        <v>707.964601769912</v>
      </c>
      <c r="H6" s="14"/>
      <c r="I6" s="12">
        <f t="shared" si="1"/>
        <v>0</v>
      </c>
      <c r="J6" s="15"/>
      <c r="K6" s="18"/>
      <c r="L6" s="17">
        <v>800</v>
      </c>
      <c r="M6">
        <f t="shared" si="2"/>
        <v>1600</v>
      </c>
    </row>
    <row r="7" ht="113.25" spans="1:13">
      <c r="A7" s="9">
        <f t="shared" si="3"/>
        <v>5</v>
      </c>
      <c r="B7" s="9" t="s">
        <v>28</v>
      </c>
      <c r="C7" s="14" t="s">
        <v>25</v>
      </c>
      <c r="D7" s="11" t="s">
        <v>29</v>
      </c>
      <c r="E7" s="12">
        <v>38</v>
      </c>
      <c r="F7" s="12" t="s">
        <v>27</v>
      </c>
      <c r="G7" s="13">
        <f t="shared" si="0"/>
        <v>265.486725663717</v>
      </c>
      <c r="H7" s="14"/>
      <c r="I7" s="12">
        <f t="shared" si="1"/>
        <v>0</v>
      </c>
      <c r="J7" s="15" t="str">
        <f>_xlfn.DISPIMG("ID_4B9C908B040B429B924A80BD225D2321",1)</f>
        <v>=DISPIMG("ID_4B9C908B040B429B924A80BD225D2321",1)</v>
      </c>
      <c r="K7" s="18"/>
      <c r="L7" s="17">
        <v>300</v>
      </c>
      <c r="M7">
        <f t="shared" si="2"/>
        <v>11400</v>
      </c>
    </row>
    <row r="8" ht="206" customHeight="1" spans="1:13">
      <c r="A8" s="9">
        <f t="shared" si="3"/>
        <v>6</v>
      </c>
      <c r="B8" s="9" t="s">
        <v>30</v>
      </c>
      <c r="C8" s="14" t="s">
        <v>31</v>
      </c>
      <c r="D8" s="11" t="s">
        <v>32</v>
      </c>
      <c r="E8" s="12">
        <v>2</v>
      </c>
      <c r="F8" s="12" t="s">
        <v>33</v>
      </c>
      <c r="G8" s="13">
        <f t="shared" si="0"/>
        <v>1769.91150442478</v>
      </c>
      <c r="H8" s="14"/>
      <c r="I8" s="12">
        <f t="shared" si="1"/>
        <v>0</v>
      </c>
      <c r="J8" s="15"/>
      <c r="K8" s="18"/>
      <c r="L8" s="17">
        <v>2000</v>
      </c>
      <c r="M8">
        <f t="shared" si="2"/>
        <v>4000</v>
      </c>
    </row>
    <row r="9" ht="177" customHeight="1" spans="1:13">
      <c r="A9" s="9">
        <f t="shared" si="3"/>
        <v>7</v>
      </c>
      <c r="B9" s="9" t="s">
        <v>34</v>
      </c>
      <c r="C9" s="14" t="s">
        <v>35</v>
      </c>
      <c r="D9" s="11" t="s">
        <v>20</v>
      </c>
      <c r="E9" s="12">
        <v>2</v>
      </c>
      <c r="F9" s="12" t="s">
        <v>33</v>
      </c>
      <c r="G9" s="13">
        <f t="shared" si="0"/>
        <v>575.221238938053</v>
      </c>
      <c r="H9" s="14"/>
      <c r="I9" s="12">
        <f t="shared" si="1"/>
        <v>0</v>
      </c>
      <c r="J9" s="15"/>
      <c r="K9" s="18"/>
      <c r="L9" s="17">
        <v>650</v>
      </c>
      <c r="M9">
        <f t="shared" si="2"/>
        <v>1300</v>
      </c>
    </row>
    <row r="10" ht="169" customHeight="1" spans="1:13">
      <c r="A10" s="9">
        <f t="shared" si="3"/>
        <v>8</v>
      </c>
      <c r="B10" s="9" t="s">
        <v>36</v>
      </c>
      <c r="C10" s="14" t="s">
        <v>37</v>
      </c>
      <c r="D10" s="11" t="s">
        <v>20</v>
      </c>
      <c r="E10" s="12">
        <v>1</v>
      </c>
      <c r="F10" s="12" t="s">
        <v>33</v>
      </c>
      <c r="G10" s="13">
        <f t="shared" si="0"/>
        <v>619.469026548673</v>
      </c>
      <c r="H10" s="14"/>
      <c r="I10" s="12">
        <f t="shared" si="1"/>
        <v>0</v>
      </c>
      <c r="J10" s="15" t="str">
        <f>_xlfn.DISPIMG("ID_9AAAB8E0A2F04BB39BE646C10BC3B6B4",1)</f>
        <v>=DISPIMG("ID_9AAAB8E0A2F04BB39BE646C10BC3B6B4",1)</v>
      </c>
      <c r="K10" s="18"/>
      <c r="L10" s="17">
        <v>700</v>
      </c>
      <c r="M10">
        <f t="shared" si="2"/>
        <v>700</v>
      </c>
    </row>
    <row r="11" ht="183" customHeight="1" spans="1:13">
      <c r="A11" s="9">
        <f t="shared" si="3"/>
        <v>9</v>
      </c>
      <c r="B11" s="9" t="s">
        <v>18</v>
      </c>
      <c r="C11" s="10" t="s">
        <v>38</v>
      </c>
      <c r="D11" s="11" t="s">
        <v>20</v>
      </c>
      <c r="E11" s="12">
        <v>1</v>
      </c>
      <c r="F11" s="12" t="s">
        <v>21</v>
      </c>
      <c r="G11" s="13">
        <f t="shared" si="0"/>
        <v>2654.86725663717</v>
      </c>
      <c r="H11" s="14"/>
      <c r="I11" s="12">
        <f t="shared" si="1"/>
        <v>0</v>
      </c>
      <c r="J11" s="15" t="str">
        <f>_xlfn.DISPIMG("ID_EBF3DA7AA53141679D726D8504FE5D17",1)</f>
        <v>=DISPIMG("ID_EBF3DA7AA53141679D726D8504FE5D17",1)</v>
      </c>
      <c r="K11" s="18"/>
      <c r="L11" s="17">
        <v>3000</v>
      </c>
      <c r="M11">
        <f t="shared" si="2"/>
        <v>3000</v>
      </c>
    </row>
    <row r="12" ht="185" customHeight="1" spans="1:13">
      <c r="A12" s="9">
        <f t="shared" si="3"/>
        <v>10</v>
      </c>
      <c r="B12" s="9" t="s">
        <v>36</v>
      </c>
      <c r="C12" s="14" t="s">
        <v>39</v>
      </c>
      <c r="D12" s="11" t="s">
        <v>20</v>
      </c>
      <c r="E12" s="12">
        <v>1</v>
      </c>
      <c r="F12" s="12" t="s">
        <v>33</v>
      </c>
      <c r="G12" s="13">
        <f t="shared" si="0"/>
        <v>619.469026548673</v>
      </c>
      <c r="H12" s="14"/>
      <c r="I12" s="12">
        <f t="shared" si="1"/>
        <v>0</v>
      </c>
      <c r="J12" s="15" t="str">
        <f>_xlfn.DISPIMG("ID_BC7CEDFE13594C6495218CB32D37298B",1)</f>
        <v>=DISPIMG("ID_BC7CEDFE13594C6495218CB32D37298B",1)</v>
      </c>
      <c r="K12" s="18"/>
      <c r="L12" s="17">
        <v>700</v>
      </c>
      <c r="M12">
        <f t="shared" si="2"/>
        <v>700</v>
      </c>
    </row>
    <row r="13" ht="189" customHeight="1" spans="1:13">
      <c r="A13" s="9">
        <f t="shared" si="3"/>
        <v>11</v>
      </c>
      <c r="B13" s="9" t="s">
        <v>40</v>
      </c>
      <c r="C13" s="14" t="s">
        <v>41</v>
      </c>
      <c r="D13" s="11" t="s">
        <v>20</v>
      </c>
      <c r="E13" s="12">
        <v>8</v>
      </c>
      <c r="F13" s="12" t="s">
        <v>17</v>
      </c>
      <c r="G13" s="13">
        <f t="shared" si="0"/>
        <v>1592.9203539823</v>
      </c>
      <c r="H13" s="14"/>
      <c r="I13" s="12">
        <f t="shared" si="1"/>
        <v>0</v>
      </c>
      <c r="J13" s="15" t="str">
        <f>_xlfn.DISPIMG("ID_68C848CC70ED4EE2AF154087613BF15F",1)</f>
        <v>=DISPIMG("ID_68C848CC70ED4EE2AF154087613BF15F",1)</v>
      </c>
      <c r="K13" s="18"/>
      <c r="L13" s="17">
        <v>1800</v>
      </c>
      <c r="M13">
        <f t="shared" si="2"/>
        <v>14400</v>
      </c>
    </row>
    <row r="14" ht="183" customHeight="1" spans="1:13">
      <c r="A14" s="9">
        <f t="shared" ref="A14:A22" si="4">ROW()-2</f>
        <v>12</v>
      </c>
      <c r="B14" s="9" t="s">
        <v>42</v>
      </c>
      <c r="C14" s="14" t="s">
        <v>43</v>
      </c>
      <c r="D14" s="11" t="s">
        <v>20</v>
      </c>
      <c r="E14" s="12">
        <v>8</v>
      </c>
      <c r="F14" s="12" t="s">
        <v>21</v>
      </c>
      <c r="G14" s="13">
        <f t="shared" si="0"/>
        <v>619.469026548673</v>
      </c>
      <c r="H14" s="14"/>
      <c r="I14" s="12">
        <f t="shared" si="1"/>
        <v>0</v>
      </c>
      <c r="J14" s="15" t="str">
        <f>_xlfn.DISPIMG("ID_1CDF69C832284E6DBC337468FB76BE3E",1)</f>
        <v>=DISPIMG("ID_1CDF69C832284E6DBC337468FB76BE3E",1)</v>
      </c>
      <c r="K14" s="18"/>
      <c r="L14" s="17">
        <v>700</v>
      </c>
      <c r="M14">
        <f t="shared" ref="M14:M25" si="5">L14*E14</f>
        <v>5600</v>
      </c>
    </row>
    <row r="15" ht="120" customHeight="1" spans="1:13">
      <c r="A15" s="9">
        <f t="shared" si="4"/>
        <v>13</v>
      </c>
      <c r="B15" s="9" t="s">
        <v>44</v>
      </c>
      <c r="C15" s="14" t="s">
        <v>45</v>
      </c>
      <c r="D15" s="11" t="s">
        <v>29</v>
      </c>
      <c r="E15" s="12">
        <v>8</v>
      </c>
      <c r="F15" s="12" t="s">
        <v>27</v>
      </c>
      <c r="G15" s="13">
        <f t="shared" ref="G15:G22" si="6">L15/1.13</f>
        <v>309.734513274336</v>
      </c>
      <c r="H15" s="14"/>
      <c r="I15" s="12">
        <f t="shared" ref="I15:I22" si="7">E15*H15</f>
        <v>0</v>
      </c>
      <c r="J15" s="15" t="str">
        <f>_xlfn.DISPIMG("ID_C9B15F0A3DD34B76899E8A27D5D66871",1)</f>
        <v>=DISPIMG("ID_C9B15F0A3DD34B76899E8A27D5D66871",1)</v>
      </c>
      <c r="K15" s="18"/>
      <c r="L15" s="17">
        <v>350</v>
      </c>
      <c r="M15">
        <f t="shared" si="5"/>
        <v>2800</v>
      </c>
    </row>
    <row r="16" ht="80" customHeight="1" spans="1:13">
      <c r="A16" s="9">
        <f t="shared" si="4"/>
        <v>14</v>
      </c>
      <c r="B16" s="9" t="s">
        <v>30</v>
      </c>
      <c r="C16" s="14" t="s">
        <v>46</v>
      </c>
      <c r="D16" s="11" t="s">
        <v>32</v>
      </c>
      <c r="E16" s="12">
        <v>1</v>
      </c>
      <c r="F16" s="12" t="s">
        <v>33</v>
      </c>
      <c r="G16" s="13">
        <f t="shared" si="6"/>
        <v>1769.91150442478</v>
      </c>
      <c r="H16" s="14"/>
      <c r="I16" s="12">
        <f t="shared" si="7"/>
        <v>0</v>
      </c>
      <c r="J16" s="15" t="str">
        <f>_xlfn.DISPIMG("ID_FDF6354535CE4638B37A82D2E4D0071D",1)</f>
        <v>=DISPIMG("ID_FDF6354535CE4638B37A82D2E4D0071D",1)</v>
      </c>
      <c r="K16" s="18"/>
      <c r="L16" s="17">
        <v>2000</v>
      </c>
      <c r="M16">
        <f t="shared" si="5"/>
        <v>2000</v>
      </c>
    </row>
    <row r="17" ht="80" customHeight="1" spans="1:14">
      <c r="A17" s="9">
        <f t="shared" si="4"/>
        <v>15</v>
      </c>
      <c r="B17" s="9" t="s">
        <v>47</v>
      </c>
      <c r="C17" s="14" t="s">
        <v>48</v>
      </c>
      <c r="D17" s="11"/>
      <c r="E17" s="12">
        <v>2</v>
      </c>
      <c r="F17" s="12" t="s">
        <v>33</v>
      </c>
      <c r="G17" s="13">
        <f t="shared" si="6"/>
        <v>884.955752212389</v>
      </c>
      <c r="H17" s="14"/>
      <c r="I17" s="12">
        <f t="shared" si="7"/>
        <v>0</v>
      </c>
      <c r="J17" s="15"/>
      <c r="K17" s="18"/>
      <c r="L17" s="17">
        <v>1000</v>
      </c>
      <c r="M17">
        <f t="shared" si="5"/>
        <v>2000</v>
      </c>
    </row>
    <row r="18" ht="90" customHeight="1" spans="1:14">
      <c r="A18" s="9">
        <f t="shared" si="4"/>
        <v>16</v>
      </c>
      <c r="B18" s="9" t="s">
        <v>49</v>
      </c>
      <c r="C18" s="14" t="s">
        <v>50</v>
      </c>
      <c r="D18" s="11" t="s">
        <v>20</v>
      </c>
      <c r="E18" s="12">
        <v>2</v>
      </c>
      <c r="F18" s="12" t="s">
        <v>33</v>
      </c>
      <c r="G18" s="13">
        <f t="shared" si="6"/>
        <v>398.230088495575</v>
      </c>
      <c r="H18" s="14"/>
      <c r="I18" s="12">
        <f t="shared" si="7"/>
        <v>0</v>
      </c>
      <c r="J18" s="15" t="str">
        <f>_xlfn.DISPIMG("ID_DC4EEF44F57E4216B48A59207BAE0D61",1)</f>
        <v>=DISPIMG("ID_DC4EEF44F57E4216B48A59207BAE0D61",1)</v>
      </c>
      <c r="K18" s="18"/>
      <c r="L18" s="17">
        <v>450</v>
      </c>
      <c r="M18">
        <f t="shared" si="5"/>
        <v>900</v>
      </c>
    </row>
    <row r="19" ht="96" customHeight="1" spans="1:14">
      <c r="A19" s="9">
        <f t="shared" si="4"/>
        <v>17</v>
      </c>
      <c r="B19" s="9" t="s">
        <v>34</v>
      </c>
      <c r="C19" s="14" t="s">
        <v>51</v>
      </c>
      <c r="D19" s="11"/>
      <c r="E19" s="12">
        <v>1</v>
      </c>
      <c r="F19" s="12" t="s">
        <v>33</v>
      </c>
      <c r="G19" s="13">
        <f t="shared" si="6"/>
        <v>575.221238938053</v>
      </c>
      <c r="H19" s="14"/>
      <c r="I19" s="12">
        <f t="shared" si="7"/>
        <v>0</v>
      </c>
      <c r="J19" s="15"/>
      <c r="K19" s="18"/>
      <c r="L19" s="17">
        <v>650</v>
      </c>
      <c r="M19">
        <f t="shared" si="5"/>
        <v>650</v>
      </c>
    </row>
    <row r="20" ht="174" customHeight="1" spans="1:14">
      <c r="A20" s="9">
        <f t="shared" si="4"/>
        <v>18</v>
      </c>
      <c r="B20" s="9" t="s">
        <v>52</v>
      </c>
      <c r="C20" s="14" t="s">
        <v>53</v>
      </c>
      <c r="D20" s="11" t="s">
        <v>20</v>
      </c>
      <c r="E20" s="12">
        <v>1</v>
      </c>
      <c r="F20" s="12" t="s">
        <v>21</v>
      </c>
      <c r="G20" s="13">
        <f t="shared" si="6"/>
        <v>1061.94690265487</v>
      </c>
      <c r="H20" s="14"/>
      <c r="I20" s="12">
        <f t="shared" si="7"/>
        <v>0</v>
      </c>
      <c r="J20" s="15" t="str">
        <f>_xlfn.DISPIMG("ID_7FFEDBDD5A214F90BF7BB4978FA6DA94",1)</f>
        <v>=DISPIMG("ID_7FFEDBDD5A214F90BF7BB4978FA6DA94",1)</v>
      </c>
      <c r="K20" s="16"/>
      <c r="L20" s="17">
        <v>1200</v>
      </c>
      <c r="M20">
        <f t="shared" si="5"/>
        <v>1200</v>
      </c>
    </row>
    <row r="21" ht="120" customHeight="1" spans="1:14">
      <c r="A21" s="9">
        <f t="shared" si="4"/>
        <v>19</v>
      </c>
      <c r="B21" s="9" t="s">
        <v>54</v>
      </c>
      <c r="C21" s="14" t="s">
        <v>55</v>
      </c>
      <c r="D21" s="11" t="s">
        <v>56</v>
      </c>
      <c r="E21" s="12">
        <v>14</v>
      </c>
      <c r="F21" s="12" t="s">
        <v>17</v>
      </c>
      <c r="G21" s="13">
        <f t="shared" si="6"/>
        <v>442.477876106195</v>
      </c>
      <c r="H21" s="14"/>
      <c r="I21" s="12">
        <f t="shared" si="7"/>
        <v>0</v>
      </c>
      <c r="J21" s="15" t="str">
        <f>_xlfn.DISPIMG("ID_A29CB5834418493BAB361102188AC6C1",1)</f>
        <v>=DISPIMG("ID_A29CB5834418493BAB361102188AC6C1",1)</v>
      </c>
      <c r="K21" s="16"/>
      <c r="L21" s="17">
        <v>500</v>
      </c>
      <c r="M21">
        <f t="shared" si="5"/>
        <v>7000</v>
      </c>
    </row>
    <row r="22" ht="113" customHeight="1" spans="1:14">
      <c r="A22" s="9">
        <f t="shared" si="4"/>
        <v>20</v>
      </c>
      <c r="B22" s="9" t="s">
        <v>57</v>
      </c>
      <c r="C22" s="14" t="s">
        <v>58</v>
      </c>
      <c r="D22" s="11" t="s">
        <v>59</v>
      </c>
      <c r="E22" s="12">
        <v>1</v>
      </c>
      <c r="F22" s="12" t="s">
        <v>33</v>
      </c>
      <c r="G22" s="13">
        <f t="shared" si="6"/>
        <v>840.70796460177</v>
      </c>
      <c r="H22" s="14"/>
      <c r="I22" s="12">
        <f t="shared" si="7"/>
        <v>0</v>
      </c>
      <c r="J22" s="15" t="str">
        <f>_xlfn.DISPIMG("ID_0FF27915182446CB867C1BAB0E94211C",1)</f>
        <v>=DISPIMG("ID_0FF27915182446CB867C1BAB0E94211C",1)</v>
      </c>
      <c r="K22" s="16"/>
      <c r="L22" s="17">
        <v>950</v>
      </c>
      <c r="M22">
        <f t="shared" si="5"/>
        <v>950</v>
      </c>
    </row>
    <row r="23" s="1" customFormat="1" ht="33" customHeight="1" spans="1:14">
      <c r="A23" s="19"/>
      <c r="B23" s="8" t="s">
        <v>60</v>
      </c>
      <c r="C23" s="8"/>
      <c r="D23" s="8"/>
      <c r="E23" s="8"/>
      <c r="F23" s="8"/>
      <c r="G23" s="5"/>
      <c r="H23" s="20">
        <f>SUM(I18:I22)</f>
        <v>0</v>
      </c>
      <c r="I23" s="21"/>
      <c r="J23" s="19"/>
      <c r="K23" s="19"/>
      <c r="M23">
        <f t="shared" si="5"/>
        <v>0</v>
      </c>
    </row>
    <row r="24" s="1" customFormat="1" ht="33" customHeight="1" spans="1:14">
      <c r="A24" s="19"/>
      <c r="B24" s="22" t="s">
        <v>61</v>
      </c>
      <c r="C24" s="23"/>
      <c r="D24" s="23"/>
      <c r="E24" s="23"/>
      <c r="F24" s="23"/>
      <c r="G24" s="24"/>
      <c r="H24" s="25"/>
      <c r="I24" s="26"/>
      <c r="J24" s="19"/>
      <c r="K24" s="19"/>
      <c r="M24">
        <f t="shared" si="5"/>
        <v>0</v>
      </c>
    </row>
    <row r="25" s="1" customFormat="1" ht="33" customHeight="1" spans="1:14">
      <c r="A25" s="19"/>
      <c r="B25" s="22" t="s">
        <v>13</v>
      </c>
      <c r="C25" s="23"/>
      <c r="D25" s="23"/>
      <c r="E25" s="23"/>
      <c r="F25" s="23"/>
      <c r="G25" s="24"/>
      <c r="H25" s="27">
        <f>H23*(1+H24)</f>
        <v>0</v>
      </c>
      <c r="I25" s="28"/>
      <c r="J25" s="19"/>
      <c r="K25" s="19"/>
      <c r="M25">
        <f t="shared" si="5"/>
        <v>0</v>
      </c>
    </row>
    <row r="26" s="1" customFormat="1" spans="1:14">
      <c r="A26" s="1" t="s">
        <v>62</v>
      </c>
      <c r="D26" s="29"/>
      <c r="E26" s="29"/>
      <c r="I26" s="30"/>
      <c r="K26" s="29"/>
      <c r="L26" s="31"/>
      <c r="N26" s="31"/>
    </row>
    <row r="27" s="1" customFormat="1" spans="1:14">
      <c r="A27" s="1" t="s">
        <v>63</v>
      </c>
      <c r="D27" s="29"/>
      <c r="E27" s="29"/>
      <c r="I27" s="30"/>
      <c r="K27" s="29"/>
      <c r="L27" s="31"/>
      <c r="N27" s="31"/>
    </row>
    <row r="28" s="1" customFormat="1" spans="1:14">
      <c r="A28" s="1" t="s">
        <v>64</v>
      </c>
      <c r="D28" s="29"/>
      <c r="E28" s="29"/>
      <c r="I28" s="30"/>
      <c r="K28" s="29"/>
      <c r="L28" s="31"/>
      <c r="N28" s="31"/>
    </row>
    <row r="29" s="1" customFormat="1" spans="1:14">
      <c r="A29" s="1" t="s">
        <v>65</v>
      </c>
      <c r="D29" s="29"/>
      <c r="E29" s="29"/>
      <c r="I29" s="30"/>
      <c r="K29" s="29"/>
      <c r="L29" s="31"/>
      <c r="N29" s="31"/>
    </row>
    <row r="30" s="1" customFormat="1" spans="1:14">
      <c r="D30" s="29"/>
      <c r="E30" s="29"/>
      <c r="I30" s="30"/>
      <c r="K30" s="29"/>
      <c r="L30" s="31"/>
      <c r="N30" s="31"/>
    </row>
    <row r="31" s="1" customFormat="1" spans="1:14">
      <c r="D31" s="29"/>
      <c r="E31" s="29"/>
      <c r="I31" s="30"/>
      <c r="K31" s="29"/>
      <c r="L31" s="31"/>
      <c r="N31" s="31"/>
    </row>
    <row r="32" s="1" customFormat="1" spans="1:14">
      <c r="A32" s="1" t="s">
        <v>66</v>
      </c>
      <c r="D32" s="29"/>
      <c r="E32" s="29"/>
      <c r="I32" s="30"/>
      <c r="K32" s="29"/>
      <c r="L32" s="31"/>
      <c r="N32" s="31"/>
    </row>
    <row r="33" s="1" customFormat="1" spans="1:14">
      <c r="D33" s="29"/>
      <c r="E33" s="29"/>
      <c r="I33" s="30"/>
      <c r="K33" s="29"/>
      <c r="L33" s="31"/>
      <c r="N33" s="31"/>
    </row>
    <row r="34" s="1" customFormat="1" spans="1:14">
      <c r="A34" s="1" t="s">
        <v>67</v>
      </c>
      <c r="D34" s="29"/>
      <c r="E34" s="29"/>
      <c r="I34" s="30"/>
      <c r="K34" s="29"/>
      <c r="L34" s="31"/>
      <c r="N34" s="31"/>
    </row>
    <row r="35" s="1" customFormat="1" spans="1:14">
      <c r="A35" s="1" t="s">
        <v>68</v>
      </c>
      <c r="D35" s="29"/>
      <c r="E35" s="29"/>
      <c r="I35" s="30"/>
      <c r="K35" s="29"/>
      <c r="L35" s="31"/>
      <c r="N35" s="31"/>
    </row>
    <row r="36" s="1" customFormat="1" spans="1:14">
      <c r="A36" s="1" t="s">
        <v>69</v>
      </c>
      <c r="D36" s="29"/>
      <c r="E36" s="29"/>
      <c r="I36" s="30"/>
      <c r="K36" s="29"/>
      <c r="L36" s="31"/>
      <c r="N36" s="31"/>
    </row>
  </sheetData>
  <autoFilter xmlns:etc="http://www.wps.cn/officeDocument/2017/etCustomData" ref="A2:N36" etc:filterBottomFollowUsedRange="0">
    <extLst/>
  </autoFilter>
  <mergeCells count="11">
    <mergeCell ref="A1:K1"/>
    <mergeCell ref="B23:G23"/>
    <mergeCell ref="H23:I23"/>
    <mergeCell ref="B24:G24"/>
    <mergeCell ref="H24:I24"/>
    <mergeCell ref="B25:G25"/>
    <mergeCell ref="H25:I25"/>
    <mergeCell ref="D16:D17"/>
    <mergeCell ref="D18:D19"/>
    <mergeCell ref="J16:J17"/>
    <mergeCell ref="J18:J19"/>
  </mergeCells>
  <printOptions horizontalCentered="1"/>
  <pageMargins left="0.393055555555556" right="0.393055555555556" top="0.354166666666667" bottom="0.354166666666667" header="0.5" footer="0.5"/>
  <pageSetup paperSize="9" scale="68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六便士</cp:lastModifiedBy>
  <dcterms:created xsi:type="dcterms:W3CDTF">2020-04-09T06:21:00Z</dcterms:created>
  <dcterms:modified xsi:type="dcterms:W3CDTF">2026-10-21T02:51:41Z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7B3E5D7043224B8084E188F4EED088EA_13</vt:lpwstr>
  </property>
  <property fmtid="{D5CDD505-2E9C-101B-9397-08002B2CF9AE}" pid="4" name="CalculationRule">
    <vt:i4>0</vt:i4>
  </property>
</Properties>
</file>